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едакция\Подготовка номеров\N3\Жгилев\"/>
    </mc:Choice>
  </mc:AlternateContent>
  <bookViews>
    <workbookView xWindow="0" yWindow="0" windowWidth="27330" windowHeight="11580" tabRatio="792"/>
  </bookViews>
  <sheets>
    <sheet name="1.1" sheetId="1" r:id="rId1"/>
    <sheet name="1.2" sheetId="3" r:id="rId2"/>
    <sheet name="1.3" sheetId="5" r:id="rId3"/>
    <sheet name="1.4" sheetId="6" r:id="rId4"/>
    <sheet name="1.5" sheetId="7" r:id="rId5"/>
    <sheet name="1.6" sheetId="9" r:id="rId6"/>
    <sheet name="1.7" sheetId="10" r:id="rId7"/>
    <sheet name="1.8" sheetId="8" r:id="rId8"/>
    <sheet name="1.9" sheetId="4" r:id="rId9"/>
  </sheets>
  <externalReferences>
    <externalReference r:id="rId10"/>
  </externalReferences>
  <calcPr calcId="152511"/>
</workbook>
</file>

<file path=xl/calcChain.xml><?xml version="1.0" encoding="utf-8"?>
<calcChain xmlns="http://schemas.openxmlformats.org/spreadsheetml/2006/main">
  <c r="AV18" i="4" l="1"/>
  <c r="AT18" i="4"/>
  <c r="AR18" i="4"/>
  <c r="AN18" i="4"/>
  <c r="AL18" i="4"/>
  <c r="AJ18" i="4"/>
  <c r="AI18" i="4"/>
  <c r="AH18" i="4"/>
  <c r="AG18" i="4"/>
  <c r="Z18" i="4"/>
  <c r="X18" i="4"/>
  <c r="V18" i="4"/>
  <c r="U18" i="4"/>
  <c r="S18" i="4"/>
  <c r="Q18" i="4"/>
  <c r="P18" i="4"/>
  <c r="O18" i="4"/>
  <c r="N18" i="4"/>
  <c r="L18" i="4"/>
  <c r="J18" i="4"/>
  <c r="I18" i="4"/>
  <c r="G18" i="4"/>
  <c r="F18" i="4"/>
  <c r="D18" i="4"/>
  <c r="B18" i="4"/>
  <c r="AE30" i="8"/>
  <c r="AD30" i="8"/>
  <c r="AC30" i="8"/>
  <c r="AB30" i="8"/>
  <c r="AA30" i="8"/>
  <c r="Z30" i="8"/>
  <c r="Y30" i="8"/>
  <c r="X30" i="8"/>
  <c r="W30" i="8"/>
  <c r="V30" i="8"/>
  <c r="U30" i="8"/>
  <c r="T30" i="8"/>
  <c r="S30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C30" i="8"/>
  <c r="B30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B28" i="8"/>
  <c r="AE27" i="8"/>
  <c r="AD27" i="8"/>
  <c r="AC27" i="8"/>
  <c r="AB27" i="8"/>
  <c r="AA27" i="8"/>
  <c r="Z27" i="8"/>
  <c r="Y27" i="8"/>
  <c r="X27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C27" i="8"/>
  <c r="B27" i="8"/>
  <c r="AE24" i="8"/>
  <c r="AD24" i="8"/>
  <c r="AC24" i="8"/>
  <c r="AB24" i="8"/>
  <c r="AA24" i="8"/>
  <c r="Z24" i="8"/>
  <c r="Y24" i="8"/>
  <c r="X24" i="8"/>
  <c r="W24" i="8"/>
  <c r="V24" i="8"/>
  <c r="U24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D24" i="8"/>
  <c r="C24" i="8"/>
  <c r="B24" i="8"/>
  <c r="AE19" i="8"/>
  <c r="AD19" i="8"/>
  <c r="AC19" i="8"/>
  <c r="AB19" i="8"/>
  <c r="AA19" i="8"/>
  <c r="Z19" i="8"/>
  <c r="Y19" i="8"/>
  <c r="X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B19" i="8"/>
  <c r="AE14" i="8"/>
  <c r="AD14" i="8"/>
  <c r="AC14" i="8"/>
  <c r="AB14" i="8"/>
  <c r="AA14" i="8"/>
  <c r="Z14" i="8"/>
  <c r="Y14" i="8"/>
  <c r="X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C14" i="8"/>
  <c r="B14" i="8"/>
  <c r="K28" i="10"/>
  <c r="J28" i="10"/>
  <c r="I28" i="10"/>
  <c r="H28" i="10"/>
  <c r="G28" i="10"/>
  <c r="F28" i="10"/>
  <c r="K25" i="10"/>
  <c r="J25" i="10"/>
  <c r="I25" i="10"/>
  <c r="H25" i="10"/>
  <c r="G25" i="10"/>
  <c r="F25" i="10"/>
  <c r="K22" i="10"/>
  <c r="J22" i="10"/>
  <c r="I22" i="10"/>
  <c r="H22" i="10"/>
  <c r="G22" i="10"/>
  <c r="F22" i="10"/>
  <c r="K19" i="10"/>
  <c r="K26" i="10" s="1"/>
  <c r="J19" i="10"/>
  <c r="J26" i="10" s="1"/>
  <c r="I19" i="10"/>
  <c r="I26" i="10" s="1"/>
  <c r="H19" i="10"/>
  <c r="H26" i="10" s="1"/>
  <c r="G19" i="10"/>
  <c r="G26" i="10" s="1"/>
  <c r="F19" i="10"/>
  <c r="F26" i="10" s="1"/>
  <c r="K14" i="10"/>
  <c r="J14" i="10"/>
  <c r="I14" i="10"/>
  <c r="H14" i="10"/>
  <c r="G14" i="10"/>
  <c r="F14" i="10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C30" i="9"/>
  <c r="B30" i="9"/>
  <c r="M28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C27" i="9"/>
  <c r="B27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C24" i="9"/>
  <c r="B24" i="9"/>
  <c r="Q19" i="9"/>
  <c r="Q28" i="9" s="1"/>
  <c r="P19" i="9"/>
  <c r="P28" i="9" s="1"/>
  <c r="O19" i="9"/>
  <c r="O28" i="9" s="1"/>
  <c r="N19" i="9"/>
  <c r="N28" i="9" s="1"/>
  <c r="M19" i="9"/>
  <c r="L19" i="9"/>
  <c r="L28" i="9" s="1"/>
  <c r="K19" i="9"/>
  <c r="K28" i="9" s="1"/>
  <c r="J19" i="9"/>
  <c r="J28" i="9" s="1"/>
  <c r="I19" i="9"/>
  <c r="I28" i="9" s="1"/>
  <c r="H19" i="9"/>
  <c r="H28" i="9" s="1"/>
  <c r="G19" i="9"/>
  <c r="G28" i="9" s="1"/>
  <c r="F19" i="9"/>
  <c r="F28" i="9" s="1"/>
  <c r="E19" i="9"/>
  <c r="E28" i="9" s="1"/>
  <c r="D19" i="9"/>
  <c r="D28" i="9" s="1"/>
  <c r="C19" i="9"/>
  <c r="C28" i="9" s="1"/>
  <c r="B19" i="9"/>
  <c r="B28" i="9" s="1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C14" i="9"/>
  <c r="B14" i="9"/>
  <c r="R31" i="7"/>
  <c r="Q31" i="7"/>
  <c r="P31" i="7"/>
  <c r="O31" i="7"/>
  <c r="N31" i="7"/>
  <c r="M31" i="7"/>
  <c r="L31" i="7"/>
  <c r="K31" i="7"/>
  <c r="J31" i="7"/>
  <c r="I31" i="7"/>
  <c r="H31" i="7"/>
  <c r="G31" i="7"/>
  <c r="F31" i="7"/>
  <c r="E31" i="7"/>
  <c r="D31" i="7"/>
  <c r="C31" i="7"/>
  <c r="B31" i="7"/>
  <c r="P29" i="7"/>
  <c r="R28" i="7"/>
  <c r="Q28" i="7"/>
  <c r="Q29" i="7" s="1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C28" i="7"/>
  <c r="B28" i="7"/>
  <c r="R25" i="7"/>
  <c r="R29" i="7" s="1"/>
  <c r="Q25" i="7"/>
  <c r="P25" i="7"/>
  <c r="O25" i="7"/>
  <c r="N25" i="7"/>
  <c r="M25" i="7"/>
  <c r="L25" i="7"/>
  <c r="K25" i="7"/>
  <c r="J25" i="7"/>
  <c r="I25" i="7"/>
  <c r="H25" i="7"/>
  <c r="G25" i="7"/>
  <c r="F25" i="7"/>
  <c r="E25" i="7"/>
  <c r="D25" i="7"/>
  <c r="C25" i="7"/>
  <c r="B25" i="7"/>
  <c r="B29" i="7" s="1"/>
  <c r="R20" i="7"/>
  <c r="Q20" i="7"/>
  <c r="P20" i="7"/>
  <c r="O20" i="7"/>
  <c r="O29" i="7" s="1"/>
  <c r="N20" i="7"/>
  <c r="N29" i="7" s="1"/>
  <c r="M20" i="7"/>
  <c r="M29" i="7" s="1"/>
  <c r="L20" i="7"/>
  <c r="L29" i="7" s="1"/>
  <c r="K20" i="7"/>
  <c r="K29" i="7" s="1"/>
  <c r="J20" i="7"/>
  <c r="J29" i="7" s="1"/>
  <c r="I20" i="7"/>
  <c r="I29" i="7" s="1"/>
  <c r="H20" i="7"/>
  <c r="H29" i="7" s="1"/>
  <c r="G20" i="7"/>
  <c r="G29" i="7" s="1"/>
  <c r="F20" i="7"/>
  <c r="F29" i="7" s="1"/>
  <c r="E20" i="7"/>
  <c r="E29" i="7" s="1"/>
  <c r="D20" i="7"/>
  <c r="D29" i="7" s="1"/>
  <c r="C20" i="7"/>
  <c r="C29" i="7" s="1"/>
  <c r="B20" i="7"/>
  <c r="R15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J40" i="6"/>
  <c r="I40" i="6"/>
  <c r="H40" i="6"/>
  <c r="G40" i="6"/>
  <c r="F40" i="6"/>
  <c r="J39" i="6"/>
  <c r="I39" i="6"/>
  <c r="H39" i="6"/>
  <c r="G39" i="6"/>
  <c r="F39" i="6"/>
  <c r="J38" i="6"/>
  <c r="J36" i="6" s="1"/>
  <c r="I38" i="6"/>
  <c r="I36" i="6" s="1"/>
  <c r="H38" i="6"/>
  <c r="H36" i="6" s="1"/>
  <c r="G38" i="6"/>
  <c r="G36" i="6" s="1"/>
  <c r="F38" i="6"/>
  <c r="J37" i="6"/>
  <c r="I37" i="6"/>
  <c r="H37" i="6"/>
  <c r="G37" i="6"/>
  <c r="F37" i="6"/>
  <c r="F36" i="6"/>
  <c r="J32" i="6"/>
  <c r="I32" i="6"/>
  <c r="H32" i="6"/>
  <c r="G32" i="6"/>
  <c r="F32" i="6"/>
  <c r="J29" i="6"/>
  <c r="I29" i="6"/>
  <c r="H29" i="6"/>
  <c r="G29" i="6"/>
  <c r="F29" i="6"/>
  <c r="J26" i="6"/>
  <c r="I26" i="6"/>
  <c r="H26" i="6"/>
  <c r="G26" i="6"/>
  <c r="G30" i="6" s="1"/>
  <c r="F26" i="6"/>
  <c r="J20" i="6"/>
  <c r="J30" i="6" s="1"/>
  <c r="I20" i="6"/>
  <c r="I30" i="6" s="1"/>
  <c r="H20" i="6"/>
  <c r="H30" i="6" s="1"/>
  <c r="G20" i="6"/>
  <c r="F20" i="6"/>
  <c r="F30" i="6" s="1"/>
  <c r="J16" i="6"/>
  <c r="I16" i="6"/>
  <c r="H16" i="6"/>
  <c r="G16" i="6"/>
  <c r="F16" i="6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B41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B40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R37" i="5" s="1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B39" i="5"/>
  <c r="B37" i="5" s="1"/>
  <c r="AD38" i="5"/>
  <c r="AD37" i="5" s="1"/>
  <c r="AC38" i="5"/>
  <c r="AC37" i="5" s="1"/>
  <c r="AB38" i="5"/>
  <c r="AB37" i="5" s="1"/>
  <c r="AA38" i="5"/>
  <c r="AA37" i="5" s="1"/>
  <c r="Z38" i="5"/>
  <c r="Z37" i="5" s="1"/>
  <c r="Y38" i="5"/>
  <c r="Y37" i="5" s="1"/>
  <c r="X38" i="5"/>
  <c r="X37" i="5" s="1"/>
  <c r="W38" i="5"/>
  <c r="W37" i="5" s="1"/>
  <c r="V38" i="5"/>
  <c r="V37" i="5" s="1"/>
  <c r="U38" i="5"/>
  <c r="T38" i="5"/>
  <c r="S38" i="5"/>
  <c r="R38" i="5"/>
  <c r="Q38" i="5"/>
  <c r="Q37" i="5" s="1"/>
  <c r="P38" i="5"/>
  <c r="P37" i="5" s="1"/>
  <c r="O38" i="5"/>
  <c r="O37" i="5" s="1"/>
  <c r="N38" i="5"/>
  <c r="N37" i="5" s="1"/>
  <c r="M38" i="5"/>
  <c r="M37" i="5" s="1"/>
  <c r="L38" i="5"/>
  <c r="L37" i="5" s="1"/>
  <c r="K38" i="5"/>
  <c r="K37" i="5" s="1"/>
  <c r="J38" i="5"/>
  <c r="J37" i="5" s="1"/>
  <c r="I38" i="5"/>
  <c r="I37" i="5" s="1"/>
  <c r="H38" i="5"/>
  <c r="H37" i="5" s="1"/>
  <c r="G38" i="5"/>
  <c r="G37" i="5" s="1"/>
  <c r="F38" i="5"/>
  <c r="F37" i="5" s="1"/>
  <c r="E38" i="5"/>
  <c r="D38" i="5"/>
  <c r="C38" i="5"/>
  <c r="B38" i="5"/>
  <c r="U37" i="5"/>
  <c r="T37" i="5"/>
  <c r="S37" i="5"/>
  <c r="E37" i="5"/>
  <c r="D37" i="5"/>
  <c r="C37" i="5"/>
  <c r="AD36" i="5"/>
  <c r="AC36" i="5"/>
  <c r="AB36" i="5"/>
  <c r="AA36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B36" i="5"/>
  <c r="AD35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B35" i="5"/>
  <c r="AD34" i="5"/>
  <c r="AC34" i="5"/>
  <c r="AB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B34" i="5"/>
  <c r="AD33" i="5"/>
  <c r="AC33" i="5"/>
  <c r="AB33" i="5"/>
  <c r="AA33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B33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B30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B27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B21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B15" i="5"/>
  <c r="AD44" i="3"/>
  <c r="AC44" i="3"/>
  <c r="AB44" i="3"/>
  <c r="AA44" i="3"/>
  <c r="Z44" i="3"/>
  <c r="Y44" i="3"/>
  <c r="X44" i="3"/>
  <c r="W44" i="3"/>
  <c r="V44" i="3"/>
  <c r="U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B44" i="3"/>
  <c r="AD43" i="3"/>
  <c r="AC43" i="3"/>
  <c r="AB43" i="3"/>
  <c r="AA43" i="3"/>
  <c r="Z43" i="3"/>
  <c r="Y43" i="3"/>
  <c r="X43" i="3"/>
  <c r="W43" i="3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B43" i="3"/>
  <c r="AD42" i="3"/>
  <c r="AD40" i="3" s="1"/>
  <c r="AC42" i="3"/>
  <c r="AC40" i="3" s="1"/>
  <c r="AB42" i="3"/>
  <c r="AB40" i="3" s="1"/>
  <c r="AA42" i="3"/>
  <c r="AA40" i="3" s="1"/>
  <c r="Z42" i="3"/>
  <c r="Y42" i="3"/>
  <c r="X42" i="3"/>
  <c r="AD41" i="3"/>
  <c r="AC41" i="3"/>
  <c r="AB41" i="3"/>
  <c r="AA41" i="3"/>
  <c r="Z41" i="3"/>
  <c r="Y41" i="3"/>
  <c r="X41" i="3"/>
  <c r="X40" i="3" s="1"/>
  <c r="Z40" i="3"/>
  <c r="Y40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B39" i="3"/>
  <c r="AD38" i="3"/>
  <c r="AC38" i="3"/>
  <c r="AB38" i="3"/>
  <c r="AA38" i="3"/>
  <c r="Z38" i="3"/>
  <c r="Y38" i="3"/>
  <c r="X38" i="3"/>
  <c r="W38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B38" i="3"/>
  <c r="AD37" i="3"/>
  <c r="AC37" i="3"/>
  <c r="AB37" i="3"/>
  <c r="AA37" i="3"/>
  <c r="Z37" i="3"/>
  <c r="Y37" i="3"/>
  <c r="X37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B37" i="3"/>
  <c r="AD36" i="3"/>
  <c r="AC36" i="3"/>
  <c r="AB36" i="3"/>
  <c r="AA36" i="3"/>
  <c r="Z36" i="3"/>
  <c r="Y36" i="3"/>
  <c r="X36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B36" i="3"/>
  <c r="AD33" i="3"/>
  <c r="AC33" i="3"/>
  <c r="AB33" i="3"/>
  <c r="AA33" i="3"/>
  <c r="Z33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B33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AD23" i="3"/>
  <c r="AC23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B23" i="3"/>
  <c r="AD18" i="3"/>
  <c r="AC18" i="3"/>
  <c r="AB18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B18" i="3"/>
  <c r="BY31" i="1"/>
  <c r="BX31" i="1"/>
  <c r="BW31" i="1"/>
  <c r="BV31" i="1"/>
  <c r="BU31" i="1"/>
  <c r="BT31" i="1"/>
  <c r="BS31" i="1"/>
  <c r="BR31" i="1"/>
  <c r="BQ31" i="1"/>
  <c r="BP31" i="1"/>
  <c r="BO31" i="1"/>
  <c r="BN31" i="1"/>
  <c r="BM31" i="1"/>
  <c r="BL31" i="1"/>
  <c r="BK31" i="1"/>
  <c r="BJ31" i="1"/>
  <c r="BI31" i="1"/>
  <c r="BH31" i="1"/>
  <c r="BG31" i="1"/>
  <c r="BF31" i="1"/>
  <c r="BE31" i="1"/>
  <c r="BD31" i="1"/>
  <c r="BC31" i="1"/>
  <c r="BB31" i="1"/>
  <c r="BA31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BY29" i="1"/>
  <c r="BX29" i="1"/>
  <c r="BW29" i="1"/>
  <c r="BV29" i="1"/>
  <c r="BU29" i="1"/>
  <c r="BT29" i="1"/>
  <c r="BS29" i="1"/>
  <c r="BR29" i="1"/>
  <c r="BQ29" i="1"/>
  <c r="BP29" i="1"/>
  <c r="BO29" i="1"/>
  <c r="BN29" i="1"/>
  <c r="BM29" i="1"/>
  <c r="BL29" i="1"/>
  <c r="BK29" i="1"/>
  <c r="BJ29" i="1"/>
  <c r="BI29" i="1"/>
  <c r="BH29" i="1"/>
  <c r="BG29" i="1"/>
  <c r="BF29" i="1"/>
  <c r="BE29" i="1"/>
  <c r="BD29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BY28" i="1"/>
  <c r="BX28" i="1"/>
  <c r="BW28" i="1"/>
  <c r="BV28" i="1"/>
  <c r="BU28" i="1"/>
  <c r="BT28" i="1"/>
  <c r="BS28" i="1"/>
  <c r="BR28" i="1"/>
  <c r="BQ28" i="1"/>
  <c r="BP28" i="1"/>
  <c r="BO28" i="1"/>
  <c r="BN28" i="1"/>
  <c r="BM28" i="1"/>
  <c r="BL28" i="1"/>
  <c r="BK28" i="1"/>
  <c r="BJ28" i="1"/>
  <c r="BI28" i="1"/>
  <c r="BH28" i="1"/>
  <c r="BG28" i="1"/>
  <c r="BF28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BY25" i="1"/>
  <c r="BX25" i="1"/>
  <c r="BW25" i="1"/>
  <c r="BV25" i="1"/>
  <c r="BU25" i="1"/>
  <c r="BT25" i="1"/>
  <c r="BS25" i="1"/>
  <c r="BR25" i="1"/>
  <c r="BQ25" i="1"/>
  <c r="BP25" i="1"/>
  <c r="BO25" i="1"/>
  <c r="BN25" i="1"/>
  <c r="BM25" i="1"/>
  <c r="BL25" i="1"/>
  <c r="BK25" i="1"/>
  <c r="BJ25" i="1"/>
  <c r="BI25" i="1"/>
  <c r="BH25" i="1"/>
  <c r="BG25" i="1"/>
  <c r="BF25" i="1"/>
  <c r="BE25" i="1"/>
  <c r="BD25" i="1"/>
  <c r="BC25" i="1"/>
  <c r="BB25" i="1"/>
  <c r="BA25" i="1"/>
  <c r="AZ25" i="1"/>
  <c r="AY25" i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BY19" i="1"/>
  <c r="BX19" i="1"/>
  <c r="BW19" i="1"/>
  <c r="BV19" i="1"/>
  <c r="BU19" i="1"/>
  <c r="BT19" i="1"/>
  <c r="BS19" i="1"/>
  <c r="BR19" i="1"/>
  <c r="BQ19" i="1"/>
  <c r="BP19" i="1"/>
  <c r="BO19" i="1"/>
  <c r="BN19" i="1"/>
  <c r="BM19" i="1"/>
  <c r="BL19" i="1"/>
  <c r="BK19" i="1"/>
  <c r="BJ19" i="1"/>
  <c r="BI19" i="1"/>
  <c r="BH19" i="1"/>
  <c r="BG19" i="1"/>
  <c r="BF19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BY14" i="1"/>
  <c r="BX14" i="1"/>
  <c r="BW14" i="1"/>
  <c r="BV14" i="1"/>
  <c r="BU14" i="1"/>
  <c r="BT14" i="1"/>
  <c r="BS14" i="1"/>
  <c r="BR14" i="1"/>
  <c r="BQ14" i="1"/>
  <c r="BP14" i="1"/>
  <c r="BO14" i="1"/>
  <c r="BN14" i="1"/>
  <c r="BM14" i="1"/>
  <c r="BL14" i="1"/>
  <c r="BK14" i="1"/>
  <c r="BJ14" i="1"/>
  <c r="BI14" i="1"/>
  <c r="BH14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</calcChain>
</file>

<file path=xl/sharedStrings.xml><?xml version="1.0" encoding="utf-8"?>
<sst xmlns="http://schemas.openxmlformats.org/spreadsheetml/2006/main" count="769" uniqueCount="217">
  <si>
    <t>FeO</t>
  </si>
  <si>
    <t>MnO</t>
  </si>
  <si>
    <t>MgO</t>
  </si>
  <si>
    <t>CaO</t>
  </si>
  <si>
    <t>Na2O</t>
  </si>
  <si>
    <t xml:space="preserve">AL vi     </t>
  </si>
  <si>
    <t xml:space="preserve">AL iv     </t>
  </si>
  <si>
    <t>Wo</t>
  </si>
  <si>
    <t>En</t>
  </si>
  <si>
    <t>Fs</t>
  </si>
  <si>
    <t>CPX_U_13</t>
  </si>
  <si>
    <t>Q</t>
  </si>
  <si>
    <t>Jd</t>
  </si>
  <si>
    <t>Ae</t>
  </si>
  <si>
    <t>J</t>
  </si>
  <si>
    <t>BD_4937/4A</t>
  </si>
  <si>
    <t>Mg#</t>
  </si>
  <si>
    <t xml:space="preserve">Na       </t>
  </si>
  <si>
    <t xml:space="preserve">Mn       </t>
  </si>
  <si>
    <t xml:space="preserve">Mg       </t>
  </si>
  <si>
    <t xml:space="preserve">Ti       </t>
  </si>
  <si>
    <t xml:space="preserve">Si       </t>
  </si>
  <si>
    <t>CPX_U_18</t>
  </si>
  <si>
    <t xml:space="preserve">FeO       </t>
  </si>
  <si>
    <t xml:space="preserve">Cr       </t>
  </si>
  <si>
    <t>BD-5098</t>
  </si>
  <si>
    <t>Cpx-U22 1</t>
  </si>
  <si>
    <t>V</t>
  </si>
  <si>
    <t>Cr</t>
  </si>
  <si>
    <t>Co</t>
  </si>
  <si>
    <t>Ni</t>
  </si>
  <si>
    <t>Cu</t>
  </si>
  <si>
    <t>Zn</t>
  </si>
  <si>
    <t>Ga</t>
  </si>
  <si>
    <t>Sr</t>
  </si>
  <si>
    <t>Y</t>
  </si>
  <si>
    <t>Zr</t>
  </si>
  <si>
    <t>Nb</t>
  </si>
  <si>
    <t>Sn</t>
  </si>
  <si>
    <t>La</t>
  </si>
  <si>
    <t>Ce</t>
  </si>
  <si>
    <t>Pr</t>
  </si>
  <si>
    <t>Nd</t>
  </si>
  <si>
    <t>Sm</t>
  </si>
  <si>
    <t>Eu</t>
  </si>
  <si>
    <t>Gd</t>
  </si>
  <si>
    <t>Tb</t>
  </si>
  <si>
    <t>Dy</t>
  </si>
  <si>
    <t>Ho</t>
  </si>
  <si>
    <t>Er</t>
  </si>
  <si>
    <t>Tm</t>
  </si>
  <si>
    <t>Yb</t>
  </si>
  <si>
    <t>Lu</t>
  </si>
  <si>
    <t>Hf</t>
  </si>
  <si>
    <t>Ta</t>
  </si>
  <si>
    <t>2σ</t>
  </si>
  <si>
    <t>Cpx_U_6</t>
  </si>
  <si>
    <t>Cpx_U_7</t>
  </si>
  <si>
    <t>Cpx_U_9</t>
  </si>
  <si>
    <t>Cpx_U_10</t>
  </si>
  <si>
    <t>Cpx_U_11</t>
  </si>
  <si>
    <t>CPX_U_14</t>
  </si>
  <si>
    <t>CPX_U_15</t>
  </si>
  <si>
    <t>CPX_U_16</t>
  </si>
  <si>
    <t>CPX_U_17</t>
  </si>
  <si>
    <t>CPX_U_19</t>
  </si>
  <si>
    <t>CPX_U_20</t>
  </si>
  <si>
    <t xml:space="preserve">MnO       </t>
  </si>
  <si>
    <t xml:space="preserve">MgO       </t>
  </si>
  <si>
    <t xml:space="preserve">CaO       </t>
  </si>
  <si>
    <t>Ca-Ti Gt</t>
  </si>
  <si>
    <t>GRT_U_5</t>
  </si>
  <si>
    <t>GRT_U_1</t>
  </si>
  <si>
    <t>Alm</t>
  </si>
  <si>
    <t>Prp</t>
  </si>
  <si>
    <t>Grs</t>
  </si>
  <si>
    <t>Sps</t>
  </si>
  <si>
    <t>Uv</t>
  </si>
  <si>
    <t>Adr</t>
  </si>
  <si>
    <t>Grt-U6 4 1</t>
  </si>
  <si>
    <t xml:space="preserve">Ca, apfu*       </t>
  </si>
  <si>
    <t>BD-4937/4</t>
  </si>
  <si>
    <t>Pyr</t>
  </si>
  <si>
    <t>Uvr</t>
  </si>
  <si>
    <t>And</t>
  </si>
  <si>
    <t>UG-Lrz-1</t>
  </si>
  <si>
    <t>Ca-Ti</t>
  </si>
  <si>
    <t>Sc, ppm</t>
  </si>
  <si>
    <t>GRT-U-6-1</t>
  </si>
  <si>
    <t>GRT-U-6-2</t>
  </si>
  <si>
    <t>GRT-U-6-3</t>
  </si>
  <si>
    <t>GRT-U-6-4</t>
  </si>
  <si>
    <t>BD-4937/4A</t>
  </si>
  <si>
    <t>Cpx-U-3</t>
  </si>
  <si>
    <t>Cpx-U-6</t>
  </si>
  <si>
    <t>Cpx-U-7</t>
  </si>
  <si>
    <t>Cpx-U-9</t>
  </si>
  <si>
    <t>Cpx-U-10</t>
  </si>
  <si>
    <t>Cpx-U-11</t>
  </si>
  <si>
    <t>Cpx-U-12</t>
  </si>
  <si>
    <t>Cpx-U-24</t>
  </si>
  <si>
    <t>Cpx-U-25</t>
  </si>
  <si>
    <t>Cpx-U-26</t>
  </si>
  <si>
    <t>GRT-U-1</t>
  </si>
  <si>
    <t>GRT-U-5</t>
  </si>
  <si>
    <t>CPX-U-13</t>
  </si>
  <si>
    <t>CPX-U-14</t>
  </si>
  <si>
    <t>CPX-U-15</t>
  </si>
  <si>
    <t>CPX-U-16</t>
  </si>
  <si>
    <t>CPX-U-17</t>
  </si>
  <si>
    <t>CPX-U-18</t>
  </si>
  <si>
    <t>CPX-U-20</t>
  </si>
  <si>
    <t>Cpx</t>
  </si>
  <si>
    <t>Grt</t>
  </si>
  <si>
    <t>BHVO-2G*</t>
  </si>
  <si>
    <t>BHVO-2G
GeoReM</t>
  </si>
  <si>
    <t>Образец №</t>
  </si>
  <si>
    <t>Сумма</t>
  </si>
  <si>
    <t>Катион</t>
  </si>
  <si>
    <t>Анион</t>
  </si>
  <si>
    <t>P кбар (0.01)</t>
  </si>
  <si>
    <t>P кбар (2.50)</t>
  </si>
  <si>
    <t xml:space="preserve">Ca, ф.е.*       </t>
  </si>
  <si>
    <t>н.о.</t>
  </si>
  <si>
    <t>BD-4938 - трахиандезибазальты вулкана Угуумур</t>
  </si>
  <si>
    <t>BD-4939 -  трахиандезибазальты вулкана Угуумур</t>
  </si>
  <si>
    <t>BD-5100 - базаниты вулкана Бодь-уул</t>
  </si>
  <si>
    <t>Фаза*</t>
  </si>
  <si>
    <t>Зона*</t>
  </si>
  <si>
    <t>центр</t>
  </si>
  <si>
    <t>край</t>
  </si>
  <si>
    <t>пром.*</t>
  </si>
  <si>
    <t>пром.</t>
  </si>
  <si>
    <t xml:space="preserve">Ca, ф.е*       </t>
  </si>
  <si>
    <t>Lrz-22-61 - Sp-перидотит</t>
  </si>
  <si>
    <t>Lrz-22-36 - Sp-перидотит</t>
  </si>
  <si>
    <t>BD-4937/4A - Grt-Sp-перидотит</t>
  </si>
  <si>
    <t>BD-5085/6 - Grt - пироксенит</t>
  </si>
  <si>
    <t>BD_5085/6 - Grt - пироксенит</t>
  </si>
  <si>
    <t>Катон</t>
  </si>
  <si>
    <t>Минерал</t>
  </si>
  <si>
    <t>Среднее (n)</t>
  </si>
  <si>
    <t>Мегакрист</t>
  </si>
  <si>
    <t>Ксенокрист</t>
  </si>
  <si>
    <t>BD-4937/4 - Grt-Sp перидотит</t>
  </si>
  <si>
    <t>Субфенокр.</t>
  </si>
  <si>
    <t>Вкр.</t>
  </si>
  <si>
    <t>ОМ</t>
  </si>
  <si>
    <t>Phase</t>
  </si>
  <si>
    <t>Обр. №</t>
  </si>
  <si>
    <t>Фаза</t>
  </si>
  <si>
    <t>M2</t>
  </si>
  <si>
    <t>M1</t>
  </si>
  <si>
    <t xml:space="preserve">T    </t>
  </si>
  <si>
    <t xml:space="preserve">Ca, к.ф*       </t>
  </si>
  <si>
    <t>Microph.</t>
  </si>
  <si>
    <t>Groundm.</t>
  </si>
  <si>
    <t xml:space="preserve">Ca, к.ф.*       </t>
  </si>
  <si>
    <t>Обр.№</t>
  </si>
  <si>
    <t xml:space="preserve">X    </t>
  </si>
  <si>
    <t xml:space="preserve">Y    </t>
  </si>
  <si>
    <t xml:space="preserve">Z    </t>
  </si>
  <si>
    <t>Phenocryst</t>
  </si>
  <si>
    <r>
      <t xml:space="preserve">T </t>
    </r>
    <r>
      <rPr>
        <sz val="10"/>
        <color indexed="8"/>
        <rFont val="Calibri"/>
        <family val="2"/>
        <charset val="204"/>
      </rPr>
      <t>°</t>
    </r>
    <r>
      <rPr>
        <sz val="10"/>
        <rFont val="Arial"/>
        <family val="2"/>
        <charset val="204"/>
      </rPr>
      <t>C</t>
    </r>
  </si>
  <si>
    <r>
      <t>Таблица 1.1.</t>
    </r>
    <r>
      <rPr>
        <sz val="12"/>
        <rFont val="Cambria"/>
        <family val="1"/>
        <charset val="204"/>
      </rPr>
      <t xml:space="preserve"> Представительные составы, формульные коэффициенты и P-T-условия кристаллизации клинопироксенов из вулканических пород</t>
    </r>
    <r>
      <rPr>
        <b/>
        <sz val="12"/>
        <rFont val="Cambria"/>
        <family val="1"/>
        <charset val="204"/>
      </rPr>
      <t xml:space="preserve">
Table 1.1. </t>
    </r>
    <r>
      <rPr>
        <sz val="12"/>
        <rFont val="Cambria"/>
        <family val="1"/>
        <charset val="204"/>
      </rPr>
      <t>Representative compositions, symbolic coefficients, and P-T crystallization conditions for clinopyroxenes from the volcanic rocks</t>
    </r>
    <r>
      <rPr>
        <b/>
        <sz val="12"/>
        <rFont val="Cambria"/>
        <family val="1"/>
        <charset val="204"/>
      </rPr>
      <t xml:space="preserve">
</t>
    </r>
  </si>
  <si>
    <r>
      <t xml:space="preserve">Таблица 1.2. </t>
    </r>
    <r>
      <rPr>
        <sz val="12"/>
        <rFont val="Cambria"/>
        <family val="1"/>
        <charset val="204"/>
      </rPr>
      <t>Представительные составы, формульные коэффициенты и P-T-условия кристаллизации клинопироксенов из вулканических пород</t>
    </r>
    <r>
      <rPr>
        <b/>
        <sz val="12"/>
        <rFont val="Cambria"/>
        <family val="1"/>
        <charset val="204"/>
      </rPr>
      <t xml:space="preserve">
Table 1.2. </t>
    </r>
    <r>
      <rPr>
        <sz val="12"/>
        <rFont val="Cambria"/>
        <family val="1"/>
        <charset val="204"/>
      </rPr>
      <t>Representative сompositions, symbolivc coefficients units and P-T-crystallization conditions for clinopyroxenes from volcanic rocks</t>
    </r>
  </si>
  <si>
    <r>
      <t xml:space="preserve">Таблица 1.3. </t>
    </r>
    <r>
      <rPr>
        <sz val="12"/>
        <rFont val="Cambria"/>
        <family val="1"/>
        <charset val="204"/>
      </rPr>
      <t>Представительные составы и формульные коэффициенты клинопироксенов из перидотитовых включений вулкана Угуумур</t>
    </r>
    <r>
      <rPr>
        <b/>
        <sz val="12"/>
        <rFont val="Cambria"/>
        <family val="1"/>
        <charset val="204"/>
      </rPr>
      <t xml:space="preserve">
Table 1.3. </t>
    </r>
    <r>
      <rPr>
        <sz val="12"/>
        <rFont val="Cambria"/>
        <family val="1"/>
        <charset val="204"/>
      </rPr>
      <t>Representative compositions and symbolic coefficients of clinopyroxenes from peridotite xenoliths of the Uguumur volcano</t>
    </r>
  </si>
  <si>
    <r>
      <t>Таблица 1.4.</t>
    </r>
    <r>
      <rPr>
        <sz val="12"/>
        <rFont val="Cambria"/>
        <family val="1"/>
        <charset val="204"/>
      </rPr>
      <t xml:space="preserve"> Представительные составы и формульные коэффициенты клинопироксенов из пироксенитовых включений вулкана Угуумур</t>
    </r>
    <r>
      <rPr>
        <b/>
        <sz val="12"/>
        <rFont val="Cambria"/>
        <family val="1"/>
        <charset val="204"/>
      </rPr>
      <t xml:space="preserve">
Table 1.4. </t>
    </r>
    <r>
      <rPr>
        <sz val="12"/>
        <rFont val="Cambria"/>
        <family val="1"/>
        <charset val="204"/>
      </rPr>
      <t>Representative сompositions and symbolic coefficients of clinopyroxenes from pyroxenite xenoliths of the Uguumur volcano</t>
    </r>
    <r>
      <rPr>
        <b/>
        <sz val="12"/>
        <rFont val="Cambria"/>
        <family val="1"/>
        <charset val="204"/>
      </rPr>
      <t xml:space="preserve">
</t>
    </r>
  </si>
  <si>
    <r>
      <t xml:space="preserve">Таблица 1.5. </t>
    </r>
    <r>
      <rPr>
        <sz val="12"/>
        <rFont val="Cambria"/>
        <family val="1"/>
        <charset val="204"/>
      </rPr>
      <t>Представительные составы и формульные коэффициенты мегакристаллов гранатов вулкана Угуумур</t>
    </r>
    <r>
      <rPr>
        <b/>
        <sz val="12"/>
        <rFont val="Cambria"/>
        <family val="1"/>
        <charset val="204"/>
      </rPr>
      <t xml:space="preserve">
Table 1.5. </t>
    </r>
    <r>
      <rPr>
        <sz val="12"/>
        <rFont val="Cambria"/>
        <family val="1"/>
        <charset val="204"/>
      </rPr>
      <t>Representative compositions and symbolic coefficients of garnet megacrysts of the Uguumur volcano</t>
    </r>
    <r>
      <rPr>
        <b/>
        <sz val="12"/>
        <rFont val="Cambria"/>
        <family val="1"/>
        <charset val="204"/>
      </rPr>
      <t xml:space="preserve">
</t>
    </r>
  </si>
  <si>
    <r>
      <t xml:space="preserve">Таблица 1.6. </t>
    </r>
    <r>
      <rPr>
        <sz val="12"/>
        <rFont val="Cambria"/>
        <family val="1"/>
        <charset val="204"/>
      </rPr>
      <t>Представительные составы и формульные коэффициенты гранатов из перидотитовых включений вулкана Угуумур</t>
    </r>
    <r>
      <rPr>
        <b/>
        <sz val="12"/>
        <rFont val="Cambria"/>
        <family val="1"/>
        <charset val="204"/>
      </rPr>
      <t xml:space="preserve">
Table 1.6. </t>
    </r>
    <r>
      <rPr>
        <sz val="12"/>
        <rFont val="Cambria"/>
        <family val="1"/>
        <charset val="204"/>
      </rPr>
      <t>Representative compositions and symbolic coefficients of garnets from peridotite xenoliths of the Uguumur volcano</t>
    </r>
  </si>
  <si>
    <r>
      <rPr>
        <b/>
        <sz val="12"/>
        <rFont val="Cambria"/>
        <family val="1"/>
        <charset val="204"/>
      </rPr>
      <t xml:space="preserve">Таблица 1.7. </t>
    </r>
    <r>
      <rPr>
        <sz val="12"/>
        <rFont val="Cambria"/>
        <family val="1"/>
        <charset val="204"/>
      </rPr>
      <t>Представительные составы и формульные коэффициенты гранатов из пироксенитовых включений вулкана Угуумур</t>
    </r>
    <r>
      <rPr>
        <b/>
        <sz val="12"/>
        <rFont val="Cambria"/>
        <family val="1"/>
        <charset val="204"/>
      </rPr>
      <t xml:space="preserve">
Table 1.7. </t>
    </r>
    <r>
      <rPr>
        <sz val="12"/>
        <rFont val="Cambria"/>
        <family val="1"/>
        <charset val="204"/>
      </rPr>
      <t>Representative compositions and symbolic coefficients of garnets from pyroxenite xenoliths of the Uguumur volcano</t>
    </r>
  </si>
  <si>
    <r>
      <rPr>
        <b/>
        <sz val="12"/>
        <rFont val="Cambria"/>
        <family val="1"/>
        <charset val="204"/>
      </rPr>
      <t xml:space="preserve">Таблица 1.8. </t>
    </r>
    <r>
      <rPr>
        <sz val="12"/>
        <rFont val="Cambria"/>
        <family val="1"/>
        <charset val="204"/>
      </rPr>
      <t xml:space="preserve">Представительные составы и формульные коэффициенты ксенокристаллов граната вулкана Угуумур
</t>
    </r>
    <r>
      <rPr>
        <b/>
        <sz val="12"/>
        <rFont val="Cambria"/>
        <family val="1"/>
        <charset val="204"/>
      </rPr>
      <t>Table 1.8.</t>
    </r>
    <r>
      <rPr>
        <sz val="12"/>
        <rFont val="Cambria"/>
        <family val="1"/>
        <charset val="204"/>
      </rPr>
      <t xml:space="preserve"> Representative compositions and symbolic coefficients of garnet xenocrysts from the Uguumur volcano</t>
    </r>
  </si>
  <si>
    <r>
      <rPr>
        <b/>
        <sz val="12"/>
        <rFont val="Cambria"/>
        <family val="1"/>
        <charset val="204"/>
      </rPr>
      <t>Таблица 1.9.</t>
    </r>
    <r>
      <rPr>
        <sz val="12"/>
        <rFont val="Cambria"/>
        <family val="1"/>
        <charset val="204"/>
      </rPr>
      <t xml:space="preserve"> Средние составы и содержания редких элементов (LA-ICP-MS) в мегакристаллах и ксенокристаллах вулкана Угуумур
</t>
    </r>
    <r>
      <rPr>
        <b/>
        <sz val="12"/>
        <rFont val="Cambria"/>
        <family val="1"/>
        <charset val="204"/>
      </rPr>
      <t xml:space="preserve">Table 1.9. </t>
    </r>
    <r>
      <rPr>
        <sz val="12"/>
        <rFont val="Cambria"/>
        <family val="1"/>
        <charset val="204"/>
      </rPr>
      <t>Average compositions and contents of rare elements (LA-ICP-MS) in megacrysts and xenocrysts of the Uguumur volcano</t>
    </r>
    <r>
      <rPr>
        <b/>
        <sz val="12"/>
        <rFont val="Arial Cyr"/>
        <charset val="204"/>
      </rPr>
      <t xml:space="preserve">
</t>
    </r>
  </si>
  <si>
    <r>
      <t>SiO</t>
    </r>
    <r>
      <rPr>
        <vertAlign val="subscript"/>
        <sz val="10"/>
        <color indexed="8"/>
        <rFont val="Arial"/>
        <family val="2"/>
        <charset val="204"/>
      </rPr>
      <t>2</t>
    </r>
    <r>
      <rPr>
        <sz val="10"/>
        <color indexed="8"/>
        <rFont val="Arial"/>
        <family val="2"/>
        <charset val="204"/>
      </rPr>
      <t>, мас. %</t>
    </r>
  </si>
  <si>
    <r>
      <t>TiO</t>
    </r>
    <r>
      <rPr>
        <vertAlign val="subscript"/>
        <sz val="10"/>
        <rFont val="Arial"/>
        <family val="2"/>
        <charset val="204"/>
      </rPr>
      <t>2</t>
    </r>
  </si>
  <si>
    <r>
      <t>Al</t>
    </r>
    <r>
      <rPr>
        <vertAlign val="subscript"/>
        <sz val="10"/>
        <rFont val="Arial"/>
        <family val="2"/>
        <charset val="204"/>
      </rPr>
      <t>2</t>
    </r>
    <r>
      <rPr>
        <sz val="10"/>
        <rFont val="Arial"/>
        <family val="2"/>
        <charset val="204"/>
      </rPr>
      <t>O</t>
    </r>
    <r>
      <rPr>
        <vertAlign val="subscript"/>
        <sz val="10"/>
        <rFont val="Arial"/>
        <family val="2"/>
        <charset val="204"/>
      </rPr>
      <t>3</t>
    </r>
  </si>
  <si>
    <r>
      <t>Fe</t>
    </r>
    <r>
      <rPr>
        <vertAlign val="subscript"/>
        <sz val="10"/>
        <rFont val="Arial"/>
        <family val="2"/>
        <charset val="204"/>
      </rPr>
      <t>2</t>
    </r>
    <r>
      <rPr>
        <sz val="10"/>
        <rFont val="Arial"/>
        <family val="2"/>
        <charset val="204"/>
      </rPr>
      <t>O</t>
    </r>
    <r>
      <rPr>
        <vertAlign val="subscript"/>
        <sz val="10"/>
        <rFont val="Arial"/>
        <family val="2"/>
        <charset val="204"/>
      </rPr>
      <t>3</t>
    </r>
  </si>
  <si>
    <r>
      <t>Na</t>
    </r>
    <r>
      <rPr>
        <vertAlign val="subscript"/>
        <sz val="10"/>
        <rFont val="Arial"/>
        <family val="2"/>
        <charset val="204"/>
      </rPr>
      <t>2</t>
    </r>
    <r>
      <rPr>
        <sz val="10"/>
        <rFont val="Arial"/>
        <family val="2"/>
        <charset val="204"/>
      </rPr>
      <t>O</t>
    </r>
  </si>
  <si>
    <r>
      <t>Fe</t>
    </r>
    <r>
      <rPr>
        <vertAlign val="superscript"/>
        <sz val="10"/>
        <rFont val="Arial"/>
        <family val="2"/>
        <charset val="204"/>
      </rPr>
      <t>+2</t>
    </r>
    <r>
      <rPr>
        <sz val="10"/>
        <rFont val="Arial"/>
        <family val="2"/>
        <charset val="204"/>
      </rPr>
      <t xml:space="preserve">      </t>
    </r>
  </si>
  <si>
    <r>
      <t>Fe</t>
    </r>
    <r>
      <rPr>
        <vertAlign val="superscript"/>
        <sz val="10"/>
        <rFont val="Arial"/>
        <family val="2"/>
        <charset val="204"/>
      </rPr>
      <t>+3</t>
    </r>
    <r>
      <rPr>
        <sz val="10"/>
        <rFont val="Arial"/>
        <family val="2"/>
        <charset val="204"/>
      </rPr>
      <t xml:space="preserve">      </t>
    </r>
  </si>
  <si>
    <r>
      <t>TiO</t>
    </r>
    <r>
      <rPr>
        <vertAlign val="subscript"/>
        <sz val="10"/>
        <color indexed="8"/>
        <rFont val="Arial"/>
        <family val="2"/>
        <charset val="204"/>
      </rPr>
      <t>2</t>
    </r>
  </si>
  <si>
    <r>
      <t>Al</t>
    </r>
    <r>
      <rPr>
        <vertAlign val="subscript"/>
        <sz val="10"/>
        <color indexed="8"/>
        <rFont val="Arial"/>
        <family val="2"/>
        <charset val="204"/>
      </rPr>
      <t>2</t>
    </r>
    <r>
      <rPr>
        <sz val="10"/>
        <color indexed="8"/>
        <rFont val="Arial"/>
        <family val="2"/>
        <charset val="204"/>
      </rPr>
      <t>O</t>
    </r>
    <r>
      <rPr>
        <vertAlign val="subscript"/>
        <sz val="10"/>
        <color indexed="8"/>
        <rFont val="Arial"/>
        <family val="2"/>
        <charset val="204"/>
      </rPr>
      <t>3</t>
    </r>
  </si>
  <si>
    <r>
      <t>Cr</t>
    </r>
    <r>
      <rPr>
        <vertAlign val="subscript"/>
        <sz val="10"/>
        <color indexed="8"/>
        <rFont val="Arial"/>
        <family val="2"/>
        <charset val="204"/>
      </rPr>
      <t>2</t>
    </r>
    <r>
      <rPr>
        <sz val="10"/>
        <color indexed="8"/>
        <rFont val="Arial"/>
        <family val="2"/>
        <charset val="204"/>
      </rPr>
      <t>O</t>
    </r>
    <r>
      <rPr>
        <vertAlign val="subscript"/>
        <sz val="10"/>
        <color indexed="8"/>
        <rFont val="Arial"/>
        <family val="2"/>
        <charset val="204"/>
      </rPr>
      <t>3</t>
    </r>
  </si>
  <si>
    <r>
      <t>Fe</t>
    </r>
    <r>
      <rPr>
        <vertAlign val="subscript"/>
        <sz val="10"/>
        <color indexed="8"/>
        <rFont val="Arial"/>
        <family val="2"/>
        <charset val="204"/>
      </rPr>
      <t>2</t>
    </r>
    <r>
      <rPr>
        <sz val="10"/>
        <color indexed="8"/>
        <rFont val="Arial"/>
        <family val="2"/>
        <charset val="204"/>
      </rPr>
      <t>O</t>
    </r>
    <r>
      <rPr>
        <vertAlign val="subscript"/>
        <sz val="10"/>
        <color indexed="8"/>
        <rFont val="Arial"/>
        <family val="2"/>
        <charset val="204"/>
      </rPr>
      <t>3</t>
    </r>
    <r>
      <rPr>
        <sz val="10"/>
        <color indexed="8"/>
        <rFont val="Arial"/>
        <family val="2"/>
        <charset val="204"/>
      </rPr>
      <t xml:space="preserve">     </t>
    </r>
  </si>
  <si>
    <r>
      <t>Na</t>
    </r>
    <r>
      <rPr>
        <vertAlign val="subscript"/>
        <sz val="10"/>
        <color indexed="8"/>
        <rFont val="Arial"/>
        <family val="2"/>
        <charset val="204"/>
      </rPr>
      <t>2</t>
    </r>
    <r>
      <rPr>
        <sz val="10"/>
        <color indexed="8"/>
        <rFont val="Arial"/>
        <family val="2"/>
        <charset val="204"/>
      </rPr>
      <t>O</t>
    </r>
  </si>
  <si>
    <r>
      <t>Fe</t>
    </r>
    <r>
      <rPr>
        <vertAlign val="superscript"/>
        <sz val="10"/>
        <color indexed="8"/>
        <rFont val="Arial"/>
        <family val="2"/>
        <charset val="204"/>
      </rPr>
      <t>+2</t>
    </r>
    <r>
      <rPr>
        <sz val="10"/>
        <color indexed="8"/>
        <rFont val="Arial"/>
        <family val="2"/>
        <charset val="204"/>
      </rPr>
      <t xml:space="preserve">      </t>
    </r>
  </si>
  <si>
    <r>
      <t>Fe</t>
    </r>
    <r>
      <rPr>
        <vertAlign val="superscript"/>
        <sz val="10"/>
        <color indexed="8"/>
        <rFont val="Arial"/>
        <family val="2"/>
        <charset val="204"/>
      </rPr>
      <t>+3</t>
    </r>
    <r>
      <rPr>
        <sz val="10"/>
        <color indexed="8"/>
        <rFont val="Arial"/>
        <family val="2"/>
        <charset val="204"/>
      </rPr>
      <t xml:space="preserve">      </t>
    </r>
  </si>
  <si>
    <r>
      <t>Cr</t>
    </r>
    <r>
      <rPr>
        <vertAlign val="subscript"/>
        <sz val="10"/>
        <rFont val="Arial"/>
        <family val="2"/>
        <charset val="204"/>
      </rPr>
      <t>2</t>
    </r>
    <r>
      <rPr>
        <sz val="10"/>
        <rFont val="Arial"/>
        <family val="2"/>
        <charset val="204"/>
      </rPr>
      <t>O</t>
    </r>
    <r>
      <rPr>
        <vertAlign val="subscript"/>
        <sz val="10"/>
        <rFont val="Arial"/>
        <family val="2"/>
        <charset val="204"/>
      </rPr>
      <t>3</t>
    </r>
  </si>
  <si>
    <r>
      <t>Fe</t>
    </r>
    <r>
      <rPr>
        <vertAlign val="subscript"/>
        <sz val="10"/>
        <rFont val="Arial"/>
        <family val="2"/>
        <charset val="204"/>
      </rPr>
      <t>2</t>
    </r>
    <r>
      <rPr>
        <sz val="10"/>
        <rFont val="Arial"/>
        <family val="2"/>
        <charset val="204"/>
      </rPr>
      <t>O</t>
    </r>
    <r>
      <rPr>
        <vertAlign val="subscript"/>
        <sz val="10"/>
        <rFont val="Arial"/>
        <family val="2"/>
        <charset val="204"/>
      </rPr>
      <t>3</t>
    </r>
    <r>
      <rPr>
        <sz val="10"/>
        <rFont val="Arial"/>
        <family val="2"/>
        <charset val="204"/>
      </rPr>
      <t xml:space="preserve">     </t>
    </r>
  </si>
  <si>
    <r>
      <t>TiO</t>
    </r>
    <r>
      <rPr>
        <vertAlign val="subscript"/>
        <sz val="10"/>
        <rFont val="Arial Cyr"/>
        <charset val="204"/>
      </rPr>
      <t>2</t>
    </r>
  </si>
  <si>
    <r>
      <t>Al</t>
    </r>
    <r>
      <rPr>
        <vertAlign val="subscript"/>
        <sz val="10"/>
        <rFont val="Arial Cyr"/>
        <charset val="204"/>
      </rPr>
      <t>2</t>
    </r>
    <r>
      <rPr>
        <sz val="10"/>
        <rFont val="Arial Cyr"/>
        <charset val="204"/>
      </rPr>
      <t>O</t>
    </r>
    <r>
      <rPr>
        <vertAlign val="subscript"/>
        <sz val="10"/>
        <rFont val="Arial Cyr"/>
        <charset val="204"/>
      </rPr>
      <t>3</t>
    </r>
  </si>
  <si>
    <r>
      <t>Cr</t>
    </r>
    <r>
      <rPr>
        <vertAlign val="subscript"/>
        <sz val="10"/>
        <rFont val="Arial Cyr"/>
        <charset val="204"/>
      </rPr>
      <t>2</t>
    </r>
    <r>
      <rPr>
        <sz val="10"/>
        <rFont val="Arial Cyr"/>
        <charset val="204"/>
      </rPr>
      <t>O</t>
    </r>
    <r>
      <rPr>
        <vertAlign val="subscript"/>
        <sz val="10"/>
        <rFont val="Arial Cyr"/>
        <charset val="204"/>
      </rPr>
      <t>3</t>
    </r>
  </si>
  <si>
    <r>
      <t>Fe</t>
    </r>
    <r>
      <rPr>
        <vertAlign val="subscript"/>
        <sz val="10"/>
        <rFont val="Arial Cyr"/>
        <charset val="204"/>
      </rPr>
      <t>2</t>
    </r>
    <r>
      <rPr>
        <sz val="10"/>
        <rFont val="Arial Cyr"/>
        <charset val="204"/>
      </rPr>
      <t>O</t>
    </r>
    <r>
      <rPr>
        <vertAlign val="subscript"/>
        <sz val="10"/>
        <rFont val="Arial Cyr"/>
        <charset val="204"/>
      </rPr>
      <t>3</t>
    </r>
    <r>
      <rPr>
        <sz val="10"/>
        <rFont val="Arial Cyr"/>
        <charset val="204"/>
      </rPr>
      <t xml:space="preserve">     </t>
    </r>
  </si>
  <si>
    <r>
      <t>Fe</t>
    </r>
    <r>
      <rPr>
        <vertAlign val="superscript"/>
        <sz val="10"/>
        <rFont val="Arial"/>
        <family val="2"/>
        <charset val="204"/>
      </rPr>
      <t xml:space="preserve">+3 </t>
    </r>
    <r>
      <rPr>
        <sz val="10"/>
        <rFont val="Arial"/>
        <family val="2"/>
        <charset val="204"/>
      </rPr>
      <t xml:space="preserve">     </t>
    </r>
  </si>
  <si>
    <r>
      <t>TiO</t>
    </r>
    <r>
      <rPr>
        <vertAlign val="subscript"/>
        <sz val="10"/>
        <rFont val="Arial"/>
        <family val="2"/>
        <charset val="204"/>
      </rPr>
      <t>2</t>
    </r>
    <r>
      <rPr>
        <sz val="10"/>
        <rFont val="Arial"/>
        <family val="2"/>
        <charset val="204"/>
      </rPr>
      <t xml:space="preserve">      </t>
    </r>
  </si>
  <si>
    <r>
      <t>Al</t>
    </r>
    <r>
      <rPr>
        <vertAlign val="subscript"/>
        <sz val="10"/>
        <rFont val="Arial"/>
        <family val="2"/>
        <charset val="204"/>
      </rPr>
      <t>2</t>
    </r>
    <r>
      <rPr>
        <sz val="10"/>
        <rFont val="Arial"/>
        <family val="2"/>
        <charset val="204"/>
      </rPr>
      <t>O</t>
    </r>
    <r>
      <rPr>
        <vertAlign val="subscript"/>
        <sz val="10"/>
        <rFont val="Arial"/>
        <family val="2"/>
        <charset val="204"/>
      </rPr>
      <t>3</t>
    </r>
    <r>
      <rPr>
        <sz val="10"/>
        <rFont val="Arial"/>
        <family val="2"/>
        <charset val="204"/>
      </rPr>
      <t xml:space="preserve">     </t>
    </r>
  </si>
  <si>
    <r>
      <t>Cr</t>
    </r>
    <r>
      <rPr>
        <vertAlign val="subscript"/>
        <sz val="10"/>
        <rFont val="Arial"/>
        <family val="2"/>
        <charset val="204"/>
      </rPr>
      <t>2</t>
    </r>
    <r>
      <rPr>
        <sz val="10"/>
        <rFont val="Arial"/>
        <family val="2"/>
        <charset val="204"/>
      </rPr>
      <t>O</t>
    </r>
    <r>
      <rPr>
        <vertAlign val="subscript"/>
        <sz val="10"/>
        <rFont val="Arial"/>
        <family val="2"/>
        <charset val="204"/>
      </rPr>
      <t>3</t>
    </r>
    <r>
      <rPr>
        <sz val="10"/>
        <rFont val="Arial"/>
        <family val="2"/>
        <charset val="204"/>
      </rPr>
      <t xml:space="preserve">     </t>
    </r>
  </si>
  <si>
    <r>
      <t>Примечание. Fe</t>
    </r>
    <r>
      <rPr>
        <vertAlign val="subscript"/>
        <sz val="10"/>
        <rFont val="Cambria"/>
        <family val="1"/>
        <charset val="204"/>
      </rPr>
      <t>2</t>
    </r>
    <r>
      <rPr>
        <sz val="10"/>
        <rFont val="Cambria"/>
        <family val="1"/>
        <charset val="204"/>
      </rPr>
      <t>O</t>
    </r>
    <r>
      <rPr>
        <vertAlign val="subscript"/>
        <sz val="10"/>
        <rFont val="Cambria"/>
        <family val="1"/>
        <charset val="204"/>
      </rPr>
      <t>3</t>
    </r>
    <r>
      <rPr>
        <sz val="10"/>
        <rFont val="Cambria"/>
        <family val="1"/>
        <charset val="204"/>
      </rPr>
      <t>/FeO – расчет по стехиометраии минерала. Формулы рассчитаны на 12 анионов. к.ф. – формульные коэфициенты. н.о. – ниже предела обнаружения. Mg#=Mg/(Mg</t>
    </r>
    <r>
      <rPr>
        <vertAlign val="superscript"/>
        <sz val="10"/>
        <rFont val="Cambria"/>
        <family val="1"/>
        <charset val="204"/>
      </rPr>
      <t>+</t>
    </r>
    <r>
      <rPr>
        <sz val="10"/>
        <rFont val="Cambria"/>
        <family val="1"/>
        <charset val="204"/>
      </rPr>
      <t>Fe</t>
    </r>
    <r>
      <rPr>
        <vertAlign val="superscript"/>
        <sz val="10"/>
        <rFont val="Cambria"/>
        <family val="1"/>
        <charset val="204"/>
      </rPr>
      <t>2+</t>
    </r>
    <r>
      <rPr>
        <sz val="10"/>
        <rFont val="Cambria"/>
        <family val="1"/>
        <charset val="204"/>
      </rPr>
      <t>) ф.е. – коэффициент магнезиальности. Конечные члены изоморфных рядов граната в %: Alm (альмандин), Grs (гроссуляр), Prp (пироп), And (андрадит), Sps (спессартин), Uv (уваровит), Ca-Ti (гранат).
Note. Fe</t>
    </r>
    <r>
      <rPr>
        <vertAlign val="subscript"/>
        <sz val="10"/>
        <rFont val="Cambria"/>
        <family val="1"/>
        <charset val="204"/>
      </rPr>
      <t>2</t>
    </r>
    <r>
      <rPr>
        <sz val="10"/>
        <rFont val="Cambria"/>
        <family val="1"/>
        <charset val="204"/>
      </rPr>
      <t>O</t>
    </r>
    <r>
      <rPr>
        <vertAlign val="subscript"/>
        <sz val="10"/>
        <rFont val="Cambria"/>
        <family val="1"/>
        <charset val="204"/>
      </rPr>
      <t>3</t>
    </r>
    <r>
      <rPr>
        <sz val="10"/>
        <rFont val="Cambria"/>
        <family val="1"/>
        <charset val="204"/>
      </rPr>
      <t>/FeO – calculated based on mineral stoichiometry. Formulas are derived for 12 anions. к.ф. –symbolic coefficients. н.о. – below the detection limits. Mg#=Mg/(Mg</t>
    </r>
    <r>
      <rPr>
        <vertAlign val="superscript"/>
        <sz val="10"/>
        <rFont val="Cambria"/>
        <family val="1"/>
        <charset val="204"/>
      </rPr>
      <t>+</t>
    </r>
    <r>
      <rPr>
        <sz val="10"/>
        <rFont val="Cambria"/>
        <family val="1"/>
        <charset val="204"/>
      </rPr>
      <t>Fe</t>
    </r>
    <r>
      <rPr>
        <vertAlign val="superscript"/>
        <sz val="10"/>
        <rFont val="Cambria"/>
        <family val="1"/>
        <charset val="204"/>
      </rPr>
      <t>2+</t>
    </r>
    <r>
      <rPr>
        <sz val="10"/>
        <rFont val="Cambria"/>
        <family val="1"/>
        <charset val="204"/>
      </rPr>
      <t xml:space="preserve">) apfu – magnesia coefficient. End members of garnet isomorphic series in %: Alm (almandine), Grs (grossular), Prp (pyrope), And (andradite), Sps (spessartine), Uv (uvarovite), Ca-Ti (garnet).
</t>
    </r>
  </si>
  <si>
    <r>
      <t>Fe</t>
    </r>
    <r>
      <rPr>
        <vertAlign val="subscript"/>
        <sz val="10"/>
        <rFont val="Arial Cyr"/>
        <charset val="204"/>
      </rPr>
      <t>2</t>
    </r>
    <r>
      <rPr>
        <sz val="10"/>
        <rFont val="Arial Cyr"/>
        <charset val="204"/>
      </rPr>
      <t>O</t>
    </r>
    <r>
      <rPr>
        <vertAlign val="subscript"/>
        <sz val="10"/>
        <rFont val="Arial Cyr"/>
        <charset val="204"/>
      </rPr>
      <t>3</t>
    </r>
  </si>
  <si>
    <r>
      <t>Fe</t>
    </r>
    <r>
      <rPr>
        <vertAlign val="superscript"/>
        <sz val="10"/>
        <rFont val="Arial Cyr"/>
        <charset val="204"/>
      </rPr>
      <t>+2</t>
    </r>
    <r>
      <rPr>
        <sz val="10"/>
        <rFont val="Arial Cyr"/>
        <charset val="204"/>
      </rPr>
      <t xml:space="preserve">      </t>
    </r>
  </si>
  <si>
    <r>
      <t>Fe</t>
    </r>
    <r>
      <rPr>
        <vertAlign val="superscript"/>
        <sz val="10"/>
        <rFont val="Arial Cyr"/>
        <charset val="204"/>
      </rPr>
      <t>+3</t>
    </r>
    <r>
      <rPr>
        <sz val="10"/>
        <rFont val="Arial Cyr"/>
        <charset val="204"/>
      </rPr>
      <t xml:space="preserve">      </t>
    </r>
  </si>
  <si>
    <r>
      <t>Примечание. Fe</t>
    </r>
    <r>
      <rPr>
        <vertAlign val="subscript"/>
        <sz val="10"/>
        <rFont val="Cambria"/>
        <family val="1"/>
        <charset val="204"/>
      </rPr>
      <t>2</t>
    </r>
    <r>
      <rPr>
        <sz val="10"/>
        <rFont val="Cambria"/>
        <family val="1"/>
        <charset val="204"/>
      </rPr>
      <t>O</t>
    </r>
    <r>
      <rPr>
        <vertAlign val="subscript"/>
        <sz val="10"/>
        <rFont val="Cambria"/>
        <family val="1"/>
        <charset val="204"/>
      </rPr>
      <t>3</t>
    </r>
    <r>
      <rPr>
        <sz val="10"/>
        <rFont val="Cambria"/>
        <family val="1"/>
        <charset val="204"/>
      </rPr>
      <t>/FeO – расчет по стехиометрии минерала. Формулы рассчитаны на 12 анионов. к.ф. – формульные коэфициенты. н.о. – ниже предела обнаружения. Mg#=Mg/(Mg</t>
    </r>
    <r>
      <rPr>
        <vertAlign val="superscript"/>
        <sz val="10"/>
        <rFont val="Cambria"/>
        <family val="1"/>
        <charset val="204"/>
      </rPr>
      <t>+</t>
    </r>
    <r>
      <rPr>
        <sz val="10"/>
        <rFont val="Cambria"/>
        <family val="1"/>
        <charset val="204"/>
      </rPr>
      <t>Fe</t>
    </r>
    <r>
      <rPr>
        <vertAlign val="superscript"/>
        <sz val="10"/>
        <rFont val="Cambria"/>
        <family val="1"/>
        <charset val="204"/>
      </rPr>
      <t>2+</t>
    </r>
    <r>
      <rPr>
        <sz val="10"/>
        <rFont val="Cambria"/>
        <family val="1"/>
        <charset val="204"/>
      </rPr>
      <t>) ф.е. – коэффициент магнезиальности. Конечные члены изоморфных рядов граната в %: Alm (альмандин), Grs (гроссуляр), Prp (пироп), And (андрадит), Sps (спессартин), Uv (уваровит), Ca-Ti (гранат).
Note. Fe</t>
    </r>
    <r>
      <rPr>
        <vertAlign val="subscript"/>
        <sz val="10"/>
        <rFont val="Cambria"/>
        <family val="1"/>
        <charset val="204"/>
      </rPr>
      <t>2</t>
    </r>
    <r>
      <rPr>
        <sz val="10"/>
        <rFont val="Cambria"/>
        <family val="1"/>
        <charset val="204"/>
      </rPr>
      <t>O</t>
    </r>
    <r>
      <rPr>
        <vertAlign val="subscript"/>
        <sz val="10"/>
        <rFont val="Cambria"/>
        <family val="1"/>
        <charset val="204"/>
      </rPr>
      <t>3</t>
    </r>
    <r>
      <rPr>
        <sz val="10"/>
        <rFont val="Cambria"/>
        <family val="1"/>
        <charset val="204"/>
      </rPr>
      <t>/FeO – calculated based on mineral stoichiometry. Formulas are derived for 12 anions. к.ф. –symbolic coefficients. н.о. – below the detection limits. Mg#=Mg/(Mg</t>
    </r>
    <r>
      <rPr>
        <vertAlign val="superscript"/>
        <sz val="10"/>
        <rFont val="Cambria"/>
        <family val="1"/>
        <charset val="204"/>
      </rPr>
      <t>+</t>
    </r>
    <r>
      <rPr>
        <sz val="10"/>
        <rFont val="Cambria"/>
        <family val="1"/>
        <charset val="204"/>
      </rPr>
      <t>Fe</t>
    </r>
    <r>
      <rPr>
        <vertAlign val="superscript"/>
        <sz val="10"/>
        <rFont val="Cambria"/>
        <family val="1"/>
        <charset val="204"/>
      </rPr>
      <t>2+</t>
    </r>
    <r>
      <rPr>
        <sz val="10"/>
        <rFont val="Cambria"/>
        <family val="1"/>
        <charset val="204"/>
      </rPr>
      <t xml:space="preserve">) apfu – magnesia coefficient. End members of garnet isomorphic series in %: Alm (almandine), Grs (grossular), Prp (pyrope), And (andradite), Sps (spessartine), Uv (uvarovite), Ca-Ti (garnet).
</t>
    </r>
  </si>
  <si>
    <r>
      <t>Примечание. Fe</t>
    </r>
    <r>
      <rPr>
        <vertAlign val="subscript"/>
        <sz val="10"/>
        <rFont val="Cambria"/>
        <family val="1"/>
        <charset val="204"/>
      </rPr>
      <t>2</t>
    </r>
    <r>
      <rPr>
        <sz val="10"/>
        <rFont val="Cambria"/>
        <family val="1"/>
        <charset val="204"/>
      </rPr>
      <t>O</t>
    </r>
    <r>
      <rPr>
        <vertAlign val="subscript"/>
        <sz val="10"/>
        <rFont val="Cambria"/>
        <family val="1"/>
        <charset val="204"/>
      </rPr>
      <t>3</t>
    </r>
    <r>
      <rPr>
        <sz val="10"/>
        <rFont val="Cambria"/>
        <family val="1"/>
        <charset val="204"/>
      </rPr>
      <t>/FeO – расчет по стехиометрии минерала. Формулы рассчитаны на 12 анионов. к.ф. – формульные коэфициенты. н.о. – ниже предела обнаружения. Mg#=Mg/(Mg</t>
    </r>
    <r>
      <rPr>
        <vertAlign val="superscript"/>
        <sz val="10"/>
        <rFont val="Cambria"/>
        <family val="1"/>
        <charset val="204"/>
      </rPr>
      <t>+</t>
    </r>
    <r>
      <rPr>
        <sz val="10"/>
        <rFont val="Cambria"/>
        <family val="1"/>
        <charset val="204"/>
      </rPr>
      <t>Fe</t>
    </r>
    <r>
      <rPr>
        <vertAlign val="superscript"/>
        <sz val="10"/>
        <rFont val="Cambria"/>
        <family val="1"/>
        <charset val="204"/>
      </rPr>
      <t>2+</t>
    </r>
    <r>
      <rPr>
        <sz val="10"/>
        <rFont val="Cambria"/>
        <family val="1"/>
        <charset val="204"/>
      </rPr>
      <t>) ф.е. – коэффициент магнезиальности. Конечные члены изоморфных рядов граната в %: Alm (альмандин), Grs (гроссуляр), Prp (пироп), And (андрадит), Sps (спессартин), Uv (уваровит), Ca-Ti (гранат).
Note. Fe</t>
    </r>
    <r>
      <rPr>
        <vertAlign val="subscript"/>
        <sz val="10"/>
        <rFont val="Cambria"/>
        <family val="1"/>
        <charset val="204"/>
      </rPr>
      <t>2</t>
    </r>
    <r>
      <rPr>
        <sz val="10"/>
        <rFont val="Cambria"/>
        <family val="1"/>
        <charset val="204"/>
      </rPr>
      <t>O</t>
    </r>
    <r>
      <rPr>
        <vertAlign val="subscript"/>
        <sz val="10"/>
        <rFont val="Cambria"/>
        <family val="1"/>
        <charset val="204"/>
      </rPr>
      <t>3</t>
    </r>
    <r>
      <rPr>
        <sz val="10"/>
        <rFont val="Cambria"/>
        <family val="1"/>
        <charset val="204"/>
      </rPr>
      <t>/FeO – calculated based on mineral stoichiometry. Formulas are derived for 12 anions. к.ф. –symbolic coefficients. н.о. – below the detection limits. Mg#=Mg/(Mg</t>
    </r>
    <r>
      <rPr>
        <vertAlign val="superscript"/>
        <sz val="10"/>
        <rFont val="Cambria"/>
        <family val="1"/>
        <charset val="204"/>
      </rPr>
      <t>+</t>
    </r>
    <r>
      <rPr>
        <sz val="10"/>
        <rFont val="Cambria"/>
        <family val="1"/>
        <charset val="204"/>
      </rPr>
      <t>Fe</t>
    </r>
    <r>
      <rPr>
        <vertAlign val="superscript"/>
        <sz val="10"/>
        <rFont val="Cambria"/>
        <family val="1"/>
        <charset val="204"/>
      </rPr>
      <t>2+</t>
    </r>
    <r>
      <rPr>
        <sz val="10"/>
        <rFont val="Cambria"/>
        <family val="1"/>
        <charset val="204"/>
      </rPr>
      <t>) apfu – magnesia coefficient. End members of garnet isomorphic series in %: Alm (almandine), Grs (grossular), Prp (pyrope), And (andradite), Sps (spessartine), Uv (uvarovite), Ca-Ti (garnet).</t>
    </r>
  </si>
  <si>
    <r>
      <t>Na</t>
    </r>
    <r>
      <rPr>
        <vertAlign val="subscript"/>
        <sz val="10"/>
        <rFont val="Arial Cyr"/>
        <charset val="204"/>
      </rPr>
      <t>2</t>
    </r>
    <r>
      <rPr>
        <sz val="10"/>
        <rFont val="Arial Cyr"/>
        <charset val="204"/>
      </rPr>
      <t>O</t>
    </r>
  </si>
  <si>
    <r>
      <t>SiO</t>
    </r>
    <r>
      <rPr>
        <vertAlign val="subscript"/>
        <sz val="10"/>
        <color indexed="8"/>
        <rFont val="Cambria"/>
        <family val="1"/>
        <charset val="204"/>
      </rPr>
      <t>2</t>
    </r>
    <r>
      <rPr>
        <sz val="10"/>
        <color indexed="8"/>
        <rFont val="Cambria"/>
        <family val="1"/>
        <charset val="204"/>
      </rPr>
      <t>, мас. %</t>
    </r>
  </si>
  <si>
    <r>
      <t>TiO</t>
    </r>
    <r>
      <rPr>
        <vertAlign val="subscript"/>
        <sz val="10"/>
        <rFont val="Cambria"/>
        <family val="1"/>
        <charset val="204"/>
      </rPr>
      <t>2</t>
    </r>
    <r>
      <rPr>
        <sz val="10"/>
        <rFont val="Cambria"/>
        <family val="1"/>
        <charset val="204"/>
      </rPr>
      <t xml:space="preserve">      </t>
    </r>
  </si>
  <si>
    <r>
      <t>Al</t>
    </r>
    <r>
      <rPr>
        <vertAlign val="subscript"/>
        <sz val="10"/>
        <rFont val="Cambria"/>
        <family val="1"/>
        <charset val="204"/>
      </rPr>
      <t>2</t>
    </r>
    <r>
      <rPr>
        <sz val="10"/>
        <rFont val="Cambria"/>
        <family val="1"/>
        <charset val="204"/>
      </rPr>
      <t>O</t>
    </r>
    <r>
      <rPr>
        <vertAlign val="subscript"/>
        <sz val="10"/>
        <rFont val="Cambria"/>
        <family val="1"/>
        <charset val="204"/>
      </rPr>
      <t>3</t>
    </r>
    <r>
      <rPr>
        <sz val="10"/>
        <rFont val="Cambria"/>
        <family val="1"/>
        <charset val="204"/>
      </rPr>
      <t xml:space="preserve">     </t>
    </r>
  </si>
  <si>
    <r>
      <t>Cr</t>
    </r>
    <r>
      <rPr>
        <vertAlign val="subscript"/>
        <sz val="10"/>
        <rFont val="Cambria"/>
        <family val="1"/>
        <charset val="204"/>
      </rPr>
      <t>2</t>
    </r>
    <r>
      <rPr>
        <sz val="10"/>
        <rFont val="Cambria"/>
        <family val="1"/>
        <charset val="204"/>
      </rPr>
      <t>O</t>
    </r>
    <r>
      <rPr>
        <vertAlign val="subscript"/>
        <sz val="10"/>
        <rFont val="Cambria"/>
        <family val="1"/>
        <charset val="204"/>
      </rPr>
      <t>3</t>
    </r>
    <r>
      <rPr>
        <sz val="10"/>
        <rFont val="Cambria"/>
        <family val="1"/>
        <charset val="204"/>
      </rPr>
      <t xml:space="preserve">     </t>
    </r>
  </si>
  <si>
    <r>
      <t>Fe</t>
    </r>
    <r>
      <rPr>
        <vertAlign val="subscript"/>
        <sz val="10"/>
        <rFont val="Cambria"/>
        <family val="1"/>
        <charset val="204"/>
      </rPr>
      <t>2</t>
    </r>
    <r>
      <rPr>
        <sz val="10"/>
        <rFont val="Cambria"/>
        <family val="1"/>
        <charset val="204"/>
      </rPr>
      <t>O</t>
    </r>
    <r>
      <rPr>
        <vertAlign val="subscript"/>
        <sz val="10"/>
        <rFont val="Cambria"/>
        <family val="1"/>
        <charset val="204"/>
      </rPr>
      <t>3</t>
    </r>
    <r>
      <rPr>
        <sz val="10"/>
        <rFont val="Cambria"/>
        <family val="1"/>
        <charset val="204"/>
      </rPr>
      <t xml:space="preserve">     </t>
    </r>
  </si>
  <si>
    <r>
      <t>Na</t>
    </r>
    <r>
      <rPr>
        <vertAlign val="subscript"/>
        <sz val="10"/>
        <rFont val="Cambria"/>
        <family val="1"/>
        <charset val="204"/>
      </rPr>
      <t>2</t>
    </r>
    <r>
      <rPr>
        <sz val="10"/>
        <rFont val="Cambria"/>
        <family val="1"/>
        <charset val="204"/>
      </rPr>
      <t xml:space="preserve">O      </t>
    </r>
  </si>
  <si>
    <r>
      <t>Fe</t>
    </r>
    <r>
      <rPr>
        <vertAlign val="superscript"/>
        <sz val="10"/>
        <rFont val="Cambria"/>
        <family val="1"/>
        <charset val="204"/>
      </rPr>
      <t>+2</t>
    </r>
    <r>
      <rPr>
        <sz val="10"/>
        <rFont val="Cambria"/>
        <family val="1"/>
        <charset val="204"/>
      </rPr>
      <t xml:space="preserve">      </t>
    </r>
  </si>
  <si>
    <r>
      <t>Fe</t>
    </r>
    <r>
      <rPr>
        <vertAlign val="superscript"/>
        <sz val="10"/>
        <rFont val="Cambria"/>
        <family val="1"/>
        <charset val="204"/>
      </rPr>
      <t>+3</t>
    </r>
    <r>
      <rPr>
        <sz val="10"/>
        <rFont val="Cambria"/>
        <family val="1"/>
        <charset val="204"/>
      </rPr>
      <t xml:space="preserve">      </t>
    </r>
  </si>
  <si>
    <r>
      <t>Примечание. Fe</t>
    </r>
    <r>
      <rPr>
        <vertAlign val="subscript"/>
        <sz val="10"/>
        <rFont val="Cambria"/>
        <family val="1"/>
        <charset val="204"/>
      </rPr>
      <t>2</t>
    </r>
    <r>
      <rPr>
        <sz val="10"/>
        <rFont val="Cambria"/>
        <family val="1"/>
        <charset val="204"/>
      </rPr>
      <t>O</t>
    </r>
    <r>
      <rPr>
        <vertAlign val="subscript"/>
        <sz val="10"/>
        <rFont val="Cambria"/>
        <family val="1"/>
        <charset val="204"/>
      </rPr>
      <t>3</t>
    </r>
    <r>
      <rPr>
        <sz val="10"/>
        <rFont val="Cambria"/>
        <family val="1"/>
        <charset val="204"/>
      </rPr>
      <t>/FeO – расчет по стехиометрии минерала. Формулы рассчитаны на 6 анионов. к.ф. – формульные коэффициенты. н.о. – ниже предела обнаружения. Mg#=Mg/(Mg</t>
    </r>
    <r>
      <rPr>
        <vertAlign val="superscript"/>
        <sz val="10"/>
        <rFont val="Cambria"/>
        <family val="1"/>
        <charset val="204"/>
      </rPr>
      <t>+</t>
    </r>
    <r>
      <rPr>
        <sz val="10"/>
        <rFont val="Cambria"/>
        <family val="1"/>
        <charset val="204"/>
      </rPr>
      <t>Fe</t>
    </r>
    <r>
      <rPr>
        <vertAlign val="superscript"/>
        <sz val="10"/>
        <rFont val="Cambria"/>
        <family val="1"/>
        <charset val="204"/>
      </rPr>
      <t>2+</t>
    </r>
    <r>
      <rPr>
        <sz val="10"/>
        <rFont val="Cambria"/>
        <family val="1"/>
        <charset val="204"/>
      </rPr>
      <t>) ф.е. – коэффициент магнезиальности. Q, Jd, Ae and Q, J – рассчитаны по [</t>
    </r>
    <r>
      <rPr>
        <sz val="10"/>
        <color rgb="FF1D479B"/>
        <rFont val="Cambria"/>
        <family val="1"/>
        <charset val="204"/>
      </rPr>
      <t>Morimoto et al., 1988</t>
    </r>
    <r>
      <rPr>
        <sz val="10"/>
        <rFont val="Cambria"/>
        <family val="1"/>
        <charset val="204"/>
      </rPr>
      <t>].
Note. Fe</t>
    </r>
    <r>
      <rPr>
        <vertAlign val="subscript"/>
        <sz val="10"/>
        <rFont val="Cambria"/>
        <family val="1"/>
        <charset val="204"/>
      </rPr>
      <t>2</t>
    </r>
    <r>
      <rPr>
        <sz val="10"/>
        <rFont val="Cambria"/>
        <family val="1"/>
        <charset val="204"/>
      </rPr>
      <t>O</t>
    </r>
    <r>
      <rPr>
        <vertAlign val="subscript"/>
        <sz val="10"/>
        <rFont val="Cambria"/>
        <family val="1"/>
        <charset val="204"/>
      </rPr>
      <t>3</t>
    </r>
    <r>
      <rPr>
        <sz val="10"/>
        <rFont val="Cambria"/>
        <family val="1"/>
        <charset val="204"/>
      </rPr>
      <t>/FeO – calculated based on mineral stoichiometry. Formulas are derived for 6 anions. к.ф. –symbolic coefficients. н.о. – below the detection limits. Mg#=Mg/(Mg</t>
    </r>
    <r>
      <rPr>
        <vertAlign val="superscript"/>
        <sz val="10"/>
        <rFont val="Cambria"/>
        <family val="1"/>
        <charset val="204"/>
      </rPr>
      <t>+</t>
    </r>
    <r>
      <rPr>
        <sz val="10"/>
        <rFont val="Cambria"/>
        <family val="1"/>
        <charset val="204"/>
      </rPr>
      <t>Fe</t>
    </r>
    <r>
      <rPr>
        <vertAlign val="superscript"/>
        <sz val="10"/>
        <rFont val="Cambria"/>
        <family val="1"/>
        <charset val="204"/>
      </rPr>
      <t>2+</t>
    </r>
    <r>
      <rPr>
        <sz val="10"/>
        <rFont val="Cambria"/>
        <family val="1"/>
        <charset val="204"/>
      </rPr>
      <t>) apfu – magnesia coefficient. Q, Jd, Ae and Q, J are calculated after [</t>
    </r>
    <r>
      <rPr>
        <sz val="10"/>
        <color rgb="FF1D479B"/>
        <rFont val="Cambria"/>
        <family val="1"/>
        <charset val="204"/>
      </rPr>
      <t>Morimoto et al., 1988</t>
    </r>
    <r>
      <rPr>
        <sz val="10"/>
        <rFont val="Cambria"/>
        <family val="1"/>
        <charset val="204"/>
      </rPr>
      <t xml:space="preserve">].
</t>
    </r>
  </si>
  <si>
    <r>
      <t xml:space="preserve">
Примечание. Fe</t>
    </r>
    <r>
      <rPr>
        <vertAlign val="subscript"/>
        <sz val="10"/>
        <rFont val="Cambria"/>
        <family val="1"/>
        <charset val="204"/>
      </rPr>
      <t>2</t>
    </r>
    <r>
      <rPr>
        <sz val="10"/>
        <rFont val="Cambria"/>
        <family val="1"/>
        <charset val="204"/>
      </rPr>
      <t>O</t>
    </r>
    <r>
      <rPr>
        <vertAlign val="subscript"/>
        <sz val="10"/>
        <rFont val="Cambria"/>
        <family val="1"/>
        <charset val="204"/>
      </rPr>
      <t>3</t>
    </r>
    <r>
      <rPr>
        <sz val="10"/>
        <rFont val="Cambria"/>
        <family val="1"/>
        <charset val="204"/>
      </rPr>
      <t>/FeO – расчет по стехиометрии минерала. Формулы рассчитаны на 6 анионов. к.ф. – формульные коэффициенты. н.о. – ниже предела обнаружения. Mg#=Mg/(Mg</t>
    </r>
    <r>
      <rPr>
        <vertAlign val="superscript"/>
        <sz val="10"/>
        <rFont val="Cambria"/>
        <family val="1"/>
        <charset val="204"/>
      </rPr>
      <t>+</t>
    </r>
    <r>
      <rPr>
        <sz val="10"/>
        <rFont val="Cambria"/>
        <family val="1"/>
        <charset val="204"/>
      </rPr>
      <t>Fe</t>
    </r>
    <r>
      <rPr>
        <vertAlign val="superscript"/>
        <sz val="10"/>
        <rFont val="Cambria"/>
        <family val="1"/>
        <charset val="204"/>
      </rPr>
      <t>2+</t>
    </r>
    <r>
      <rPr>
        <sz val="10"/>
        <rFont val="Cambria"/>
        <family val="1"/>
        <charset val="204"/>
      </rPr>
      <t>) к.ф. – коэффициент магнезиальности. Q, Jd, Ae and Q, J – рассчитаны по [</t>
    </r>
    <r>
      <rPr>
        <sz val="10"/>
        <color rgb="FF1D479B"/>
        <rFont val="Cambria"/>
        <family val="1"/>
        <charset val="204"/>
      </rPr>
      <t>Morimoto et al., 1988</t>
    </r>
    <r>
      <rPr>
        <sz val="10"/>
        <rFont val="Cambria"/>
        <family val="1"/>
        <charset val="204"/>
      </rPr>
      <t>]. UG-Lrz-1 – Sp-перидотит. BD-4937/4 – Grt-Sp-перидотит.
Note. Fe</t>
    </r>
    <r>
      <rPr>
        <vertAlign val="subscript"/>
        <sz val="10"/>
        <rFont val="Cambria"/>
        <family val="1"/>
        <charset val="204"/>
      </rPr>
      <t>2</t>
    </r>
    <r>
      <rPr>
        <sz val="10"/>
        <rFont val="Cambria"/>
        <family val="1"/>
        <charset val="204"/>
      </rPr>
      <t>O</t>
    </r>
    <r>
      <rPr>
        <vertAlign val="subscript"/>
        <sz val="10"/>
        <rFont val="Cambria"/>
        <family val="1"/>
        <charset val="204"/>
      </rPr>
      <t>3</t>
    </r>
    <r>
      <rPr>
        <sz val="10"/>
        <rFont val="Cambria"/>
        <family val="1"/>
        <charset val="204"/>
      </rPr>
      <t>/FeO – calculated based on mineral stoichiometry. Formulas are derived for 6 anions. к.ф. –symbolic coefficients. н.о. – below the detection limits. Mg#=Mg/(Mg</t>
    </r>
    <r>
      <rPr>
        <vertAlign val="superscript"/>
        <sz val="10"/>
        <rFont val="Cambria"/>
        <family val="1"/>
        <charset val="204"/>
      </rPr>
      <t>+</t>
    </r>
    <r>
      <rPr>
        <sz val="10"/>
        <rFont val="Cambria"/>
        <family val="1"/>
        <charset val="204"/>
      </rPr>
      <t>Fe</t>
    </r>
    <r>
      <rPr>
        <vertAlign val="superscript"/>
        <sz val="10"/>
        <rFont val="Cambria"/>
        <family val="1"/>
        <charset val="204"/>
      </rPr>
      <t>2+</t>
    </r>
    <r>
      <rPr>
        <sz val="10"/>
        <rFont val="Cambria"/>
        <family val="1"/>
        <charset val="204"/>
      </rPr>
      <t>) apfu – magnesia coefficient. Q, Jd, Ae and Q, J are calculated after [</t>
    </r>
    <r>
      <rPr>
        <sz val="10"/>
        <color rgb="FF1D479B"/>
        <rFont val="Cambria"/>
        <family val="1"/>
        <charset val="204"/>
      </rPr>
      <t>Morimoto et al., 1988</t>
    </r>
    <r>
      <rPr>
        <sz val="10"/>
        <rFont val="Cambria"/>
        <family val="1"/>
        <charset val="204"/>
      </rPr>
      <t xml:space="preserve">]. UG-Lrz-1 – Sp-peridotite. BD-4937/4 – Grt-Sp-peridotite.
</t>
    </r>
  </si>
  <si>
    <r>
      <rPr>
        <sz val="10"/>
        <rFont val="Cambria"/>
        <family val="1"/>
        <charset val="204"/>
      </rPr>
      <t>Примечание. Вкр. – вкрапленник. Субфенокр. – субфенокристалл. ОМ – микролит основной массы. пром.* – промежуточная зона. Fe</t>
    </r>
    <r>
      <rPr>
        <vertAlign val="subscript"/>
        <sz val="10"/>
        <rFont val="Cambria"/>
        <family val="1"/>
        <charset val="204"/>
      </rPr>
      <t>2</t>
    </r>
    <r>
      <rPr>
        <sz val="10"/>
        <rFont val="Cambria"/>
        <family val="1"/>
        <charset val="204"/>
      </rPr>
      <t>O</t>
    </r>
    <r>
      <rPr>
        <vertAlign val="subscript"/>
        <sz val="10"/>
        <rFont val="Cambria"/>
        <family val="1"/>
        <charset val="204"/>
      </rPr>
      <t>3</t>
    </r>
    <r>
      <rPr>
        <sz val="10"/>
        <rFont val="Cambria"/>
        <family val="1"/>
        <charset val="204"/>
      </rPr>
      <t>/FeO – расчет по стехиометраии минерала. Формулы рассчитаны на 6 анионов. к.ф. – формульные коэффициенты. н.о. – ниже предела обнаружения. Mg#=Mg/(Mg</t>
    </r>
    <r>
      <rPr>
        <vertAlign val="superscript"/>
        <sz val="10"/>
        <rFont val="Cambria"/>
        <family val="1"/>
        <charset val="204"/>
      </rPr>
      <t>+</t>
    </r>
    <r>
      <rPr>
        <sz val="10"/>
        <rFont val="Cambria"/>
        <family val="1"/>
        <charset val="204"/>
      </rPr>
      <t>Fe</t>
    </r>
    <r>
      <rPr>
        <vertAlign val="superscript"/>
        <sz val="10"/>
        <rFont val="Cambria"/>
        <family val="1"/>
        <charset val="204"/>
      </rPr>
      <t>2+</t>
    </r>
    <r>
      <rPr>
        <sz val="10"/>
        <rFont val="Cambria"/>
        <family val="1"/>
        <charset val="204"/>
      </rPr>
      <t>) apfu – коэффициент магнезиальности. Q, Jd, Ae and Q, J – рассчитаны по [</t>
    </r>
    <r>
      <rPr>
        <sz val="10"/>
        <color rgb="FF1D479B"/>
        <rFont val="Cambria"/>
        <family val="1"/>
        <charset val="204"/>
      </rPr>
      <t>Morimoto et al., 1988</t>
    </r>
    <r>
      <rPr>
        <sz val="10"/>
        <rFont val="Cambria"/>
        <family val="1"/>
        <charset val="204"/>
      </rPr>
      <t>]. P кбар, T °C – давления и температуры кристаллизации рассчитаны для безводных (H</t>
    </r>
    <r>
      <rPr>
        <vertAlign val="subscript"/>
        <sz val="10"/>
        <rFont val="Cambria"/>
        <family val="1"/>
        <charset val="204"/>
      </rPr>
      <t>2</t>
    </r>
    <r>
      <rPr>
        <sz val="10"/>
        <rFont val="Cambria"/>
        <family val="1"/>
        <charset val="204"/>
      </rPr>
      <t>O=0.01 wt. %) и водосодержащих условий (H</t>
    </r>
    <r>
      <rPr>
        <vertAlign val="subscript"/>
        <sz val="10"/>
        <rFont val="Cambria"/>
        <family val="1"/>
        <charset val="204"/>
      </rPr>
      <t>2</t>
    </r>
    <r>
      <rPr>
        <sz val="10"/>
        <rFont val="Cambria"/>
        <family val="1"/>
        <charset val="204"/>
      </rPr>
      <t>O – 2.5 wt. %) по [</t>
    </r>
    <r>
      <rPr>
        <sz val="10"/>
        <color rgb="FF1D479B"/>
        <rFont val="Cambria"/>
        <family val="1"/>
        <charset val="204"/>
      </rPr>
      <t>Putirka, 2008</t>
    </r>
    <r>
      <rPr>
        <sz val="10"/>
        <rFont val="Cambria"/>
        <family val="1"/>
        <charset val="204"/>
      </rPr>
      <t>], формулы 32b, 32d. BD-5098 – фонотефрит вулкана Бодь-уул.
Note. Вкр. – phenocryst. Субфенокр. – subphenocryst. ОМ – bulk microlith. пром.* – intermediate zone. Fe</t>
    </r>
    <r>
      <rPr>
        <vertAlign val="subscript"/>
        <sz val="10"/>
        <rFont val="Cambria"/>
        <family val="1"/>
        <charset val="204"/>
      </rPr>
      <t>2</t>
    </r>
    <r>
      <rPr>
        <sz val="10"/>
        <rFont val="Cambria"/>
        <family val="1"/>
        <charset val="204"/>
      </rPr>
      <t>O</t>
    </r>
    <r>
      <rPr>
        <vertAlign val="subscript"/>
        <sz val="10"/>
        <rFont val="Cambria"/>
        <family val="1"/>
        <charset val="204"/>
      </rPr>
      <t>3</t>
    </r>
    <r>
      <rPr>
        <sz val="10"/>
        <rFont val="Cambria"/>
        <family val="1"/>
        <charset val="204"/>
      </rPr>
      <t>/FeO – calculated based on mineral stoichiometry. Formulas are derived for 6 anions. к.ф. –symbolic coefficients. н.о. – below the detection limits. Mg#=Mg/(Mg</t>
    </r>
    <r>
      <rPr>
        <vertAlign val="superscript"/>
        <sz val="10"/>
        <rFont val="Cambria"/>
        <family val="1"/>
        <charset val="204"/>
      </rPr>
      <t>+</t>
    </r>
    <r>
      <rPr>
        <sz val="10"/>
        <rFont val="Cambria"/>
        <family val="1"/>
        <charset val="204"/>
      </rPr>
      <t>Fe</t>
    </r>
    <r>
      <rPr>
        <vertAlign val="superscript"/>
        <sz val="10"/>
        <rFont val="Cambria"/>
        <family val="1"/>
        <charset val="204"/>
      </rPr>
      <t>2+</t>
    </r>
    <r>
      <rPr>
        <sz val="10"/>
        <rFont val="Cambria"/>
        <family val="1"/>
        <charset val="204"/>
      </rPr>
      <t>) apfu – magnesia coefficient. Q, Jd, Ae and Q, J are calculated after [</t>
    </r>
    <r>
      <rPr>
        <sz val="10"/>
        <color rgb="FF1D479B"/>
        <rFont val="Cambria"/>
        <family val="1"/>
        <charset val="204"/>
      </rPr>
      <t>Morimoto et al., 1988</t>
    </r>
    <r>
      <rPr>
        <sz val="10"/>
        <rFont val="Cambria"/>
        <family val="1"/>
        <charset val="204"/>
      </rPr>
      <t>]. P kbar, T °C – crystallization pressure and temperature for anhydrous (H</t>
    </r>
    <r>
      <rPr>
        <vertAlign val="subscript"/>
        <sz val="10"/>
        <rFont val="Cambria"/>
        <family val="1"/>
        <charset val="204"/>
      </rPr>
      <t>2</t>
    </r>
    <r>
      <rPr>
        <sz val="10"/>
        <rFont val="Cambria"/>
        <family val="1"/>
        <charset val="204"/>
      </rPr>
      <t>O=0.01 wt. %) and hydrous (H</t>
    </r>
    <r>
      <rPr>
        <vertAlign val="subscript"/>
        <sz val="10"/>
        <rFont val="Cambria"/>
        <family val="1"/>
        <charset val="204"/>
      </rPr>
      <t>2</t>
    </r>
    <r>
      <rPr>
        <sz val="10"/>
        <rFont val="Cambria"/>
        <family val="1"/>
        <charset val="204"/>
      </rPr>
      <t>O – 2.5 wt. %) conditions after [</t>
    </r>
    <r>
      <rPr>
        <sz val="10"/>
        <color rgb="FF1D479B"/>
        <rFont val="Cambria"/>
        <family val="1"/>
        <charset val="204"/>
      </rPr>
      <t>Putirka, 2008</t>
    </r>
    <r>
      <rPr>
        <sz val="10"/>
        <rFont val="Cambria"/>
        <family val="1"/>
        <charset val="204"/>
      </rPr>
      <t>], formulas 32b, 32d. BD-5098 – phonotefrite of the Bod-Uul volcano.</t>
    </r>
    <r>
      <rPr>
        <sz val="10"/>
        <rFont val="Arial Cyr"/>
        <charset val="204"/>
      </rPr>
      <t xml:space="preserve">
</t>
    </r>
  </si>
  <si>
    <r>
      <t>Примечание. Fe</t>
    </r>
    <r>
      <rPr>
        <vertAlign val="subscript"/>
        <sz val="10"/>
        <rFont val="Cambria"/>
        <family val="1"/>
        <charset val="204"/>
      </rPr>
      <t>2</t>
    </r>
    <r>
      <rPr>
        <sz val="10"/>
        <rFont val="Cambria"/>
        <family val="1"/>
        <charset val="204"/>
      </rPr>
      <t>O</t>
    </r>
    <r>
      <rPr>
        <vertAlign val="subscript"/>
        <sz val="10"/>
        <rFont val="Cambria"/>
        <family val="1"/>
        <charset val="204"/>
      </rPr>
      <t>3</t>
    </r>
    <r>
      <rPr>
        <sz val="10"/>
        <rFont val="Cambria"/>
        <family val="1"/>
        <charset val="204"/>
      </rPr>
      <t>/FeO – расчет по стехиометрии минерала. Формулы рассчитаны на 6 анионов. ф.е. – формульные единицы. н.о. – ниже предела обнаружения. Mg#=Mg/(Mg</t>
    </r>
    <r>
      <rPr>
        <vertAlign val="superscript"/>
        <sz val="10"/>
        <rFont val="Cambria"/>
        <family val="1"/>
        <charset val="204"/>
      </rPr>
      <t>+</t>
    </r>
    <r>
      <rPr>
        <sz val="10"/>
        <rFont val="Cambria"/>
        <family val="1"/>
        <charset val="204"/>
      </rPr>
      <t>Fe</t>
    </r>
    <r>
      <rPr>
        <vertAlign val="superscript"/>
        <sz val="10"/>
        <rFont val="Cambria"/>
        <family val="1"/>
        <charset val="204"/>
      </rPr>
      <t>2+</t>
    </r>
    <r>
      <rPr>
        <sz val="10"/>
        <rFont val="Cambria"/>
        <family val="1"/>
        <charset val="204"/>
      </rPr>
      <t>) apfu – коэффициент магнезиальности. Q, Jd, Ae and Q, J – рассчитаны по [</t>
    </r>
    <r>
      <rPr>
        <sz val="10"/>
        <color rgb="FF1D479B"/>
        <rFont val="Cambria"/>
        <family val="1"/>
        <charset val="204"/>
      </rPr>
      <t>Morimoto et al., 1988</t>
    </r>
    <r>
      <rPr>
        <sz val="10"/>
        <rFont val="Cambria"/>
        <family val="1"/>
        <charset val="204"/>
      </rPr>
      <t>]. P kbar, T °C – давление и температура кристаллизации рассчитаны для безводных (H</t>
    </r>
    <r>
      <rPr>
        <vertAlign val="subscript"/>
        <sz val="10"/>
        <rFont val="Cambria"/>
        <family val="1"/>
        <charset val="204"/>
      </rPr>
      <t>2</t>
    </r>
    <r>
      <rPr>
        <sz val="10"/>
        <rFont val="Cambria"/>
        <family val="1"/>
        <charset val="204"/>
      </rPr>
      <t>O=0.01 wt. %) и водосодержащих условий (H</t>
    </r>
    <r>
      <rPr>
        <vertAlign val="subscript"/>
        <sz val="10"/>
        <rFont val="Cambria"/>
        <family val="1"/>
        <charset val="204"/>
      </rPr>
      <t>2</t>
    </r>
    <r>
      <rPr>
        <sz val="10"/>
        <rFont val="Cambria"/>
        <family val="1"/>
        <charset val="204"/>
      </rPr>
      <t>O – 2.5 wt. %) по [</t>
    </r>
    <r>
      <rPr>
        <sz val="10"/>
        <color rgb="FF1D479B"/>
        <rFont val="Cambria"/>
        <family val="1"/>
        <charset val="204"/>
      </rPr>
      <t>Putirka, 2008</t>
    </r>
    <r>
      <rPr>
        <sz val="10"/>
        <rFont val="Cambria"/>
        <family val="1"/>
        <charset val="204"/>
      </rPr>
      <t>], формулы 32b, 32d. Здесь и далее в таблицах жиным шрифтом выделены наименование и содержание ключевыех строк.
Note. Fe</t>
    </r>
    <r>
      <rPr>
        <vertAlign val="subscript"/>
        <sz val="10"/>
        <rFont val="Cambria"/>
        <family val="1"/>
        <charset val="204"/>
      </rPr>
      <t>2</t>
    </r>
    <r>
      <rPr>
        <sz val="10"/>
        <rFont val="Cambria"/>
        <family val="1"/>
        <charset val="204"/>
      </rPr>
      <t>O</t>
    </r>
    <r>
      <rPr>
        <vertAlign val="subscript"/>
        <sz val="10"/>
        <rFont val="Cambria"/>
        <family val="1"/>
        <charset val="204"/>
      </rPr>
      <t>3</t>
    </r>
    <r>
      <rPr>
        <sz val="10"/>
        <rFont val="Cambria"/>
        <family val="1"/>
        <charset val="204"/>
      </rPr>
      <t>/FeO – calculated based on mineral stoichiometry. The formulas are derived for 6 anions. ф.е. – formula units. н.о. – below the detection limit. Mg#=Mg/(Mg</t>
    </r>
    <r>
      <rPr>
        <vertAlign val="superscript"/>
        <sz val="10"/>
        <rFont val="Cambria"/>
        <family val="1"/>
        <charset val="204"/>
      </rPr>
      <t>+</t>
    </r>
    <r>
      <rPr>
        <sz val="10"/>
        <rFont val="Cambria"/>
        <family val="1"/>
        <charset val="204"/>
      </rPr>
      <t>Fe</t>
    </r>
    <r>
      <rPr>
        <vertAlign val="superscript"/>
        <sz val="10"/>
        <rFont val="Cambria"/>
        <family val="1"/>
        <charset val="204"/>
      </rPr>
      <t>2+</t>
    </r>
    <r>
      <rPr>
        <sz val="10"/>
        <rFont val="Cambria"/>
        <family val="1"/>
        <charset val="204"/>
      </rPr>
      <t>) apfu – magnesia coefficient. Q, Jd, Ae and Q, J are calculated after [</t>
    </r>
    <r>
      <rPr>
        <sz val="10"/>
        <color rgb="FF1D479B"/>
        <rFont val="Cambria"/>
        <family val="1"/>
        <charset val="204"/>
      </rPr>
      <t>Morimoto et al., 1988</t>
    </r>
    <r>
      <rPr>
        <sz val="10"/>
        <rFont val="Cambria"/>
        <family val="1"/>
        <charset val="204"/>
      </rPr>
      <t>]. P kbar, T °C – crystallization pressure and temperature for anhydrous (H</t>
    </r>
    <r>
      <rPr>
        <vertAlign val="subscript"/>
        <sz val="10"/>
        <rFont val="Cambria"/>
        <family val="1"/>
        <charset val="204"/>
      </rPr>
      <t>2</t>
    </r>
    <r>
      <rPr>
        <sz val="10"/>
        <rFont val="Cambria"/>
        <family val="1"/>
        <charset val="204"/>
      </rPr>
      <t>O=0.01 wt. %) and hydrous (H</t>
    </r>
    <r>
      <rPr>
        <vertAlign val="subscript"/>
        <sz val="10"/>
        <rFont val="Cambria"/>
        <family val="1"/>
        <charset val="204"/>
      </rPr>
      <t>2</t>
    </r>
    <r>
      <rPr>
        <sz val="10"/>
        <rFont val="Cambria"/>
        <family val="1"/>
        <charset val="204"/>
      </rPr>
      <t>O – 2.5 wt. %) conditions after [</t>
    </r>
    <r>
      <rPr>
        <sz val="10"/>
        <color rgb="FF1D479B"/>
        <rFont val="Cambria"/>
        <family val="1"/>
        <charset val="204"/>
      </rPr>
      <t>Putirka, 2008</t>
    </r>
    <r>
      <rPr>
        <sz val="10"/>
        <rFont val="Cambria"/>
        <family val="1"/>
        <charset val="204"/>
      </rPr>
      <t xml:space="preserve">], equations 32b, 32d.From here on, the name and content of main table rows are put in bold.
</t>
    </r>
  </si>
  <si>
    <r>
      <t>Примечание. BHVO-2G – стандартный образец базальтового стекла, рекомендуемые содержания элементов по базе GeoReM (</t>
    </r>
    <r>
      <rPr>
        <sz val="10"/>
        <color rgb="FF1D479B"/>
        <rFont val="Cambria"/>
        <family val="1"/>
        <charset val="204"/>
      </rPr>
      <t>https://georem.mpch-mainz.gwdg.de/</t>
    </r>
    <r>
      <rPr>
        <sz val="10"/>
        <rFont val="Cambria"/>
        <family val="1"/>
        <charset val="204"/>
      </rPr>
      <t>). BHVO-2G* – измеренные содержания элементов (ppm). 2σ – двойное стандартное отклонение измеренных значений. н.о. – ниже предела обнаружения. Среднее (n) – количество анализов для подсчета среднего.
Note. BHVO-2G – a standard sample of basaltic glass, element contents recommended based on GeoReM (</t>
    </r>
    <r>
      <rPr>
        <sz val="10"/>
        <color rgb="FF1D479B"/>
        <rFont val="Cambria"/>
        <family val="1"/>
        <charset val="204"/>
      </rPr>
      <t>https://georem.mpch-mainz.gwdg.de/</t>
    </r>
    <r>
      <rPr>
        <sz val="10"/>
        <rFont val="Cambria"/>
        <family val="1"/>
        <charset val="204"/>
      </rPr>
      <t xml:space="preserve">). BHVO-2G* – measured element contents (ppm). 2σ – double standard deviation of measured values. н.о. – below the detection limits. Average (n) – a number of analyses for calculating average value.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</si>
</sst>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47" x14ac:knownFonts="1">
    <font>
      <sz val="10"/>
      <name val="Arial Cyr"/>
      <charset val="204"/>
    </font>
    <font>
      <sz val="10"/>
      <name val="Arial Cyr"/>
      <charset val="204"/>
    </font>
    <font>
      <b/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0"/>
      <color indexed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8"/>
      <name val="Calibri"/>
      <family val="2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Verdana"/>
      <family val="2"/>
      <charset val="204"/>
    </font>
    <font>
      <sz val="10"/>
      <color theme="1"/>
      <name val="Arial"/>
      <family val="2"/>
      <charset val="204"/>
    </font>
    <font>
      <b/>
      <sz val="12"/>
      <name val="Arial Cyr"/>
      <charset val="204"/>
    </font>
    <font>
      <sz val="10"/>
      <color rgb="FFC00000"/>
      <name val="Arial"/>
      <family val="2"/>
      <charset val="204"/>
    </font>
    <font>
      <sz val="10"/>
      <color indexed="8"/>
      <name val="Calibri"/>
      <family val="2"/>
      <charset val="204"/>
    </font>
    <font>
      <vertAlign val="superscript"/>
      <sz val="10"/>
      <name val="Arial"/>
      <family val="2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sz val="10"/>
      <name val="Cambria"/>
      <family val="1"/>
      <charset val="204"/>
    </font>
    <font>
      <vertAlign val="subscript"/>
      <sz val="10"/>
      <color indexed="8"/>
      <name val="Arial"/>
      <family val="2"/>
      <charset val="204"/>
    </font>
    <font>
      <vertAlign val="subscript"/>
      <sz val="10"/>
      <name val="Arial"/>
      <family val="2"/>
      <charset val="204"/>
    </font>
    <font>
      <vertAlign val="subscript"/>
      <sz val="10"/>
      <name val="Cambria"/>
      <family val="1"/>
      <charset val="204"/>
    </font>
    <font>
      <vertAlign val="superscript"/>
      <sz val="10"/>
      <name val="Cambria"/>
      <family val="1"/>
      <charset val="204"/>
    </font>
    <font>
      <vertAlign val="superscript"/>
      <sz val="10"/>
      <color indexed="8"/>
      <name val="Arial"/>
      <family val="2"/>
      <charset val="204"/>
    </font>
    <font>
      <vertAlign val="subscript"/>
      <sz val="10"/>
      <name val="Arial Cyr"/>
      <charset val="204"/>
    </font>
    <font>
      <vertAlign val="superscript"/>
      <sz val="10"/>
      <name val="Arial Cyr"/>
      <charset val="204"/>
    </font>
    <font>
      <b/>
      <sz val="10"/>
      <name val="Cambria"/>
      <family val="1"/>
      <charset val="204"/>
    </font>
    <font>
      <sz val="10"/>
      <color indexed="8"/>
      <name val="Cambria"/>
      <family val="1"/>
      <charset val="204"/>
    </font>
    <font>
      <vertAlign val="subscript"/>
      <sz val="10"/>
      <color indexed="8"/>
      <name val="Cambria"/>
      <family val="1"/>
      <charset val="204"/>
    </font>
    <font>
      <sz val="10"/>
      <color rgb="FF1D479B"/>
      <name val="Cambria"/>
      <family val="1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6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3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3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27" fillId="0" borderId="0"/>
    <xf numFmtId="0" fontId="14" fillId="0" borderId="0"/>
    <xf numFmtId="0" fontId="1" fillId="0" borderId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2" borderId="0" applyNumberFormat="0" applyBorder="0" applyAlignment="0" applyProtection="0"/>
    <xf numFmtId="0" fontId="11" fillId="3" borderId="1" applyNumberFormat="0" applyAlignment="0" applyProtection="0"/>
    <xf numFmtId="0" fontId="12" fillId="9" borderId="2" applyNumberFormat="0" applyAlignment="0" applyProtection="0"/>
    <xf numFmtId="0" fontId="13" fillId="9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14" borderId="7" applyNumberFormat="0" applyAlignment="0" applyProtection="0"/>
    <xf numFmtId="0" fontId="20" fillId="0" borderId="0" applyNumberFormat="0" applyFill="0" applyBorder="0" applyAlignment="0" applyProtection="0"/>
    <xf numFmtId="0" fontId="21" fillId="10" borderId="0" applyNumberFormat="0" applyBorder="0" applyAlignment="0" applyProtection="0"/>
    <xf numFmtId="0" fontId="22" fillId="17" borderId="0" applyNumberFormat="0" applyBorder="0" applyAlignment="0" applyProtection="0"/>
    <xf numFmtId="0" fontId="23" fillId="0" borderId="0" applyNumberFormat="0" applyFill="0" applyBorder="0" applyAlignment="0" applyProtection="0"/>
    <xf numFmtId="0" fontId="14" fillId="5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7" borderId="0" applyNumberFormat="0" applyBorder="0" applyAlignment="0" applyProtection="0"/>
    <xf numFmtId="0" fontId="5" fillId="0" borderId="0"/>
  </cellStyleXfs>
  <cellXfs count="554">
    <xf numFmtId="0" fontId="0" fillId="0" borderId="0" xfId="0"/>
    <xf numFmtId="0" fontId="3" fillId="0" borderId="0" xfId="0" applyFont="1" applyFill="1" applyAlignment="1">
      <alignment horizontal="center"/>
    </xf>
    <xf numFmtId="0" fontId="5" fillId="0" borderId="0" xfId="0" applyFont="1" applyFill="1"/>
    <xf numFmtId="165" fontId="4" fillId="20" borderId="0" xfId="0" applyNumberFormat="1" applyFont="1" applyFill="1" applyBorder="1" applyAlignment="1">
      <alignment horizontal="right"/>
    </xf>
    <xf numFmtId="2" fontId="5" fillId="20" borderId="10" xfId="0" applyNumberFormat="1" applyFont="1" applyFill="1" applyBorder="1" applyAlignment="1">
      <alignment horizontal="right"/>
    </xf>
    <xf numFmtId="2" fontId="4" fillId="20" borderId="0" xfId="0" applyNumberFormat="1" applyFont="1" applyFill="1" applyBorder="1" applyAlignment="1">
      <alignment horizontal="right"/>
    </xf>
    <xf numFmtId="2" fontId="5" fillId="20" borderId="11" xfId="0" applyNumberFormat="1" applyFont="1" applyFill="1" applyBorder="1" applyAlignment="1">
      <alignment horizontal="right"/>
    </xf>
    <xf numFmtId="164" fontId="5" fillId="19" borderId="10" xfId="0" applyNumberFormat="1" applyFont="1" applyFill="1" applyBorder="1" applyAlignment="1">
      <alignment horizontal="right"/>
    </xf>
    <xf numFmtId="164" fontId="4" fillId="19" borderId="10" xfId="0" applyNumberFormat="1" applyFont="1" applyFill="1" applyBorder="1" applyAlignment="1">
      <alignment horizontal="right"/>
    </xf>
    <xf numFmtId="1" fontId="5" fillId="19" borderId="11" xfId="0" applyNumberFormat="1" applyFont="1" applyFill="1" applyBorder="1" applyAlignment="1">
      <alignment horizontal="right"/>
    </xf>
    <xf numFmtId="1" fontId="4" fillId="19" borderId="11" xfId="0" applyNumberFormat="1" applyFont="1" applyFill="1" applyBorder="1" applyAlignment="1">
      <alignment horizontal="right"/>
    </xf>
    <xf numFmtId="164" fontId="5" fillId="19" borderId="0" xfId="0" applyNumberFormat="1" applyFont="1" applyFill="1" applyBorder="1" applyAlignment="1">
      <alignment horizontal="right"/>
    </xf>
    <xf numFmtId="164" fontId="4" fillId="19" borderId="0" xfId="0" applyNumberFormat="1" applyFont="1" applyFill="1" applyBorder="1" applyAlignment="1">
      <alignment horizontal="right"/>
    </xf>
    <xf numFmtId="0" fontId="3" fillId="0" borderId="0" xfId="0" applyFont="1" applyFill="1"/>
    <xf numFmtId="0" fontId="5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64" fontId="5" fillId="0" borderId="0" xfId="0" applyNumberFormat="1" applyFont="1" applyFill="1"/>
    <xf numFmtId="1" fontId="5" fillId="0" borderId="0" xfId="0" applyNumberFormat="1" applyFont="1" applyFill="1"/>
    <xf numFmtId="164" fontId="5" fillId="19" borderId="17" xfId="0" applyNumberFormat="1" applyFont="1" applyFill="1" applyBorder="1" applyAlignment="1">
      <alignment horizontal="right"/>
    </xf>
    <xf numFmtId="1" fontId="5" fillId="19" borderId="19" xfId="0" applyNumberFormat="1" applyFont="1" applyFill="1" applyBorder="1" applyAlignment="1">
      <alignment horizontal="right"/>
    </xf>
    <xf numFmtId="164" fontId="5" fillId="19" borderId="13" xfId="0" applyNumberFormat="1" applyFont="1" applyFill="1" applyBorder="1" applyAlignment="1">
      <alignment horizontal="right"/>
    </xf>
    <xf numFmtId="0" fontId="5" fillId="0" borderId="0" xfId="0" applyFont="1" applyFill="1" applyBorder="1"/>
    <xf numFmtId="2" fontId="5" fillId="18" borderId="19" xfId="0" applyNumberFormat="1" applyFont="1" applyFill="1" applyBorder="1" applyAlignment="1">
      <alignment horizontal="right"/>
    </xf>
    <xf numFmtId="2" fontId="5" fillId="18" borderId="11" xfId="0" applyNumberFormat="1" applyFont="1" applyFill="1" applyBorder="1" applyAlignment="1">
      <alignment horizontal="right"/>
    </xf>
    <xf numFmtId="2" fontId="4" fillId="18" borderId="11" xfId="0" applyNumberFormat="1" applyFont="1" applyFill="1" applyBorder="1" applyAlignment="1">
      <alignment horizontal="right"/>
    </xf>
    <xf numFmtId="165" fontId="4" fillId="20" borderId="0" xfId="0" applyNumberFormat="1" applyFont="1" applyFill="1" applyBorder="1"/>
    <xf numFmtId="2" fontId="4" fillId="20" borderId="0" xfId="0" applyNumberFormat="1" applyFont="1" applyFill="1" applyBorder="1"/>
    <xf numFmtId="2" fontId="5" fillId="20" borderId="0" xfId="0" applyNumberFormat="1" applyFont="1" applyFill="1" applyBorder="1"/>
    <xf numFmtId="2" fontId="0" fillId="0" borderId="0" xfId="0" applyNumberFormat="1"/>
    <xf numFmtId="0" fontId="7" fillId="0" borderId="0" xfId="0" applyFont="1"/>
    <xf numFmtId="0" fontId="5" fillId="0" borderId="0" xfId="0" applyFont="1"/>
    <xf numFmtId="0" fontId="5" fillId="0" borderId="0" xfId="0" applyFont="1" applyBorder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2" fontId="5" fillId="20" borderId="10" xfId="0" applyNumberFormat="1" applyFont="1" applyFill="1" applyBorder="1"/>
    <xf numFmtId="2" fontId="4" fillId="20" borderId="10" xfId="0" applyNumberFormat="1" applyFont="1" applyFill="1" applyBorder="1"/>
    <xf numFmtId="2" fontId="5" fillId="20" borderId="11" xfId="0" applyNumberFormat="1" applyFont="1" applyFill="1" applyBorder="1"/>
    <xf numFmtId="2" fontId="4" fillId="20" borderId="11" xfId="0" applyNumberFormat="1" applyFont="1" applyFill="1" applyBorder="1"/>
    <xf numFmtId="2" fontId="4" fillId="18" borderId="10" xfId="0" applyNumberFormat="1" applyFont="1" applyFill="1" applyBorder="1"/>
    <xf numFmtId="2" fontId="4" fillId="18" borderId="11" xfId="0" applyNumberFormat="1" applyFont="1" applyFill="1" applyBorder="1"/>
    <xf numFmtId="0" fontId="3" fillId="0" borderId="0" xfId="0" applyFont="1"/>
    <xf numFmtId="165" fontId="3" fillId="0" borderId="0" xfId="0" applyNumberFormat="1" applyFont="1"/>
    <xf numFmtId="0" fontId="8" fillId="0" borderId="0" xfId="0" applyFont="1" applyFill="1"/>
    <xf numFmtId="2" fontId="5" fillId="18" borderId="10" xfId="0" applyNumberFormat="1" applyFont="1" applyFill="1" applyBorder="1"/>
    <xf numFmtId="0" fontId="7" fillId="0" borderId="0" xfId="0" applyFont="1" applyFill="1"/>
    <xf numFmtId="0" fontId="0" fillId="0" borderId="0" xfId="0" applyFill="1"/>
    <xf numFmtId="0" fontId="3" fillId="0" borderId="0" xfId="0" applyFont="1" applyFill="1" applyBorder="1"/>
    <xf numFmtId="165" fontId="28" fillId="20" borderId="0" xfId="0" applyNumberFormat="1" applyFont="1" applyFill="1" applyBorder="1" applyAlignment="1">
      <alignment horizontal="right"/>
    </xf>
    <xf numFmtId="0" fontId="28" fillId="0" borderId="0" xfId="0" applyFont="1" applyFill="1"/>
    <xf numFmtId="165" fontId="28" fillId="20" borderId="13" xfId="0" applyNumberFormat="1" applyFont="1" applyFill="1" applyBorder="1" applyAlignment="1">
      <alignment horizontal="right"/>
    </xf>
    <xf numFmtId="2" fontId="5" fillId="18" borderId="17" xfId="0" applyNumberFormat="1" applyFont="1" applyFill="1" applyBorder="1" applyAlignment="1">
      <alignment horizontal="right"/>
    </xf>
    <xf numFmtId="2" fontId="5" fillId="18" borderId="10" xfId="0" applyNumberFormat="1" applyFont="1" applyFill="1" applyBorder="1" applyAlignment="1">
      <alignment horizontal="right"/>
    </xf>
    <xf numFmtId="2" fontId="4" fillId="18" borderId="10" xfId="0" applyNumberFormat="1" applyFont="1" applyFill="1" applyBorder="1" applyAlignment="1">
      <alignment horizontal="right"/>
    </xf>
    <xf numFmtId="0" fontId="29" fillId="0" borderId="0" xfId="0" applyFont="1" applyAlignment="1">
      <alignment vertical="center" wrapText="1"/>
    </xf>
    <xf numFmtId="2" fontId="4" fillId="26" borderId="0" xfId="0" applyNumberFormat="1" applyFont="1" applyFill="1" applyBorder="1"/>
    <xf numFmtId="0" fontId="0" fillId="0" borderId="0" xfId="0"/>
    <xf numFmtId="2" fontId="4" fillId="18" borderId="0" xfId="0" applyNumberFormat="1" applyFont="1" applyFill="1" applyBorder="1" applyAlignment="1">
      <alignment horizontal="right"/>
    </xf>
    <xf numFmtId="2" fontId="5" fillId="18" borderId="0" xfId="0" applyNumberFormat="1" applyFont="1" applyFill="1" applyBorder="1" applyAlignment="1">
      <alignment horizontal="right"/>
    </xf>
    <xf numFmtId="165" fontId="5" fillId="20" borderId="0" xfId="0" applyNumberFormat="1" applyFont="1" applyFill="1" applyBorder="1" applyAlignment="1">
      <alignment horizontal="right"/>
    </xf>
    <xf numFmtId="2" fontId="5" fillId="20" borderId="0" xfId="0" applyNumberFormat="1" applyFont="1" applyFill="1" applyBorder="1" applyAlignment="1">
      <alignment horizontal="right"/>
    </xf>
    <xf numFmtId="2" fontId="5" fillId="21" borderId="12" xfId="0" applyNumberFormat="1" applyFont="1" applyFill="1" applyBorder="1" applyAlignment="1">
      <alignment horizontal="right"/>
    </xf>
    <xf numFmtId="2" fontId="5" fillId="18" borderId="13" xfId="0" applyNumberFormat="1" applyFont="1" applyFill="1" applyBorder="1" applyAlignment="1">
      <alignment horizontal="right"/>
    </xf>
    <xf numFmtId="2" fontId="5" fillId="18" borderId="14" xfId="0" applyNumberFormat="1" applyFont="1" applyFill="1" applyBorder="1" applyAlignment="1">
      <alignment horizontal="right"/>
    </xf>
    <xf numFmtId="2" fontId="5" fillId="21" borderId="15" xfId="0" applyNumberFormat="1" applyFont="1" applyFill="1" applyBorder="1" applyAlignment="1">
      <alignment horizontal="right"/>
    </xf>
    <xf numFmtId="2" fontId="5" fillId="21" borderId="16" xfId="0" applyNumberFormat="1" applyFont="1" applyFill="1" applyBorder="1" applyAlignment="1">
      <alignment horizontal="right"/>
    </xf>
    <xf numFmtId="165" fontId="5" fillId="20" borderId="13" xfId="0" applyNumberFormat="1" applyFont="1" applyFill="1" applyBorder="1" applyAlignment="1">
      <alignment horizontal="right"/>
    </xf>
    <xf numFmtId="165" fontId="5" fillId="20" borderId="14" xfId="0" applyNumberFormat="1" applyFont="1" applyFill="1" applyBorder="1" applyAlignment="1">
      <alignment horizontal="right"/>
    </xf>
    <xf numFmtId="2" fontId="5" fillId="20" borderId="13" xfId="0" applyNumberFormat="1" applyFont="1" applyFill="1" applyBorder="1" applyAlignment="1">
      <alignment horizontal="right"/>
    </xf>
    <xf numFmtId="2" fontId="5" fillId="20" borderId="14" xfId="0" applyNumberFormat="1" applyFont="1" applyFill="1" applyBorder="1" applyAlignment="1">
      <alignment horizontal="right"/>
    </xf>
    <xf numFmtId="2" fontId="5" fillId="18" borderId="21" xfId="0" applyNumberFormat="1" applyFont="1" applyFill="1" applyBorder="1" applyAlignment="1">
      <alignment horizontal="right"/>
    </xf>
    <xf numFmtId="0" fontId="5" fillId="0" borderId="0" xfId="0" applyFont="1"/>
    <xf numFmtId="0" fontId="5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0" fillId="0" borderId="0" xfId="0" applyFill="1"/>
    <xf numFmtId="0" fontId="3" fillId="0" borderId="0" xfId="0" applyFont="1" applyFill="1" applyBorder="1"/>
    <xf numFmtId="2" fontId="28" fillId="23" borderId="0" xfId="0" applyNumberFormat="1" applyFont="1" applyFill="1" applyBorder="1" applyAlignment="1">
      <alignment horizontal="right"/>
    </xf>
    <xf numFmtId="2" fontId="28" fillId="23" borderId="13" xfId="0" applyNumberFormat="1" applyFont="1" applyFill="1" applyBorder="1" applyAlignment="1">
      <alignment horizontal="right"/>
    </xf>
    <xf numFmtId="2" fontId="28" fillId="23" borderId="14" xfId="0" applyNumberFormat="1" applyFont="1" applyFill="1" applyBorder="1" applyAlignment="1">
      <alignment horizontal="right"/>
    </xf>
    <xf numFmtId="2" fontId="28" fillId="23" borderId="21" xfId="0" applyNumberFormat="1" applyFont="1" applyFill="1" applyBorder="1" applyAlignment="1">
      <alignment horizontal="right"/>
    </xf>
    <xf numFmtId="2" fontId="28" fillId="23" borderId="24" xfId="0" applyNumberFormat="1" applyFont="1" applyFill="1" applyBorder="1" applyAlignment="1">
      <alignment horizontal="right"/>
    </xf>
    <xf numFmtId="2" fontId="28" fillId="24" borderId="25" xfId="0" applyNumberFormat="1" applyFont="1" applyFill="1" applyBorder="1" applyAlignment="1">
      <alignment horizontal="right"/>
    </xf>
    <xf numFmtId="2" fontId="28" fillId="24" borderId="16" xfId="0" applyNumberFormat="1" applyFont="1" applyFill="1" applyBorder="1" applyAlignment="1">
      <alignment horizontal="right"/>
    </xf>
    <xf numFmtId="164" fontId="28" fillId="23" borderId="13" xfId="0" applyNumberFormat="1" applyFont="1" applyFill="1" applyBorder="1" applyAlignment="1">
      <alignment horizontal="right"/>
    </xf>
    <xf numFmtId="164" fontId="28" fillId="23" borderId="14" xfId="0" applyNumberFormat="1" applyFont="1" applyFill="1" applyBorder="1" applyAlignment="1">
      <alignment horizontal="right"/>
    </xf>
    <xf numFmtId="164" fontId="28" fillId="23" borderId="21" xfId="0" applyNumberFormat="1" applyFont="1" applyFill="1" applyBorder="1" applyAlignment="1">
      <alignment horizontal="right"/>
    </xf>
    <xf numFmtId="164" fontId="28" fillId="23" borderId="24" xfId="0" applyNumberFormat="1" applyFont="1" applyFill="1" applyBorder="1" applyAlignment="1">
      <alignment horizontal="right"/>
    </xf>
    <xf numFmtId="164" fontId="28" fillId="23" borderId="0" xfId="0" applyNumberFormat="1" applyFont="1" applyFill="1" applyBorder="1" applyAlignment="1">
      <alignment horizontal="right"/>
    </xf>
    <xf numFmtId="165" fontId="5" fillId="20" borderId="11" xfId="0" applyNumberFormat="1" applyFont="1" applyFill="1" applyBorder="1" applyAlignment="1">
      <alignment horizontal="right"/>
    </xf>
    <xf numFmtId="2" fontId="28" fillId="23" borderId="14" xfId="0" applyNumberFormat="1" applyFont="1" applyFill="1" applyBorder="1" applyAlignment="1"/>
    <xf numFmtId="2" fontId="28" fillId="23" borderId="21" xfId="0" applyNumberFormat="1" applyFont="1" applyFill="1" applyBorder="1" applyAlignment="1"/>
    <xf numFmtId="1" fontId="28" fillId="23" borderId="13" xfId="0" applyNumberFormat="1" applyFont="1" applyFill="1" applyBorder="1" applyAlignment="1">
      <alignment horizontal="right"/>
    </xf>
    <xf numFmtId="1" fontId="28" fillId="23" borderId="14" xfId="0" applyNumberFormat="1" applyFont="1" applyFill="1" applyBorder="1" applyAlignment="1">
      <alignment horizontal="right"/>
    </xf>
    <xf numFmtId="1" fontId="28" fillId="23" borderId="21" xfId="0" applyNumberFormat="1" applyFont="1" applyFill="1" applyBorder="1" applyAlignment="1">
      <alignment horizontal="right"/>
    </xf>
    <xf numFmtId="1" fontId="28" fillId="23" borderId="24" xfId="0" applyNumberFormat="1" applyFont="1" applyFill="1" applyBorder="1" applyAlignment="1">
      <alignment horizontal="right"/>
    </xf>
    <xf numFmtId="1" fontId="28" fillId="23" borderId="0" xfId="0" applyNumberFormat="1" applyFont="1" applyFill="1" applyBorder="1" applyAlignment="1">
      <alignment horizontal="right"/>
    </xf>
    <xf numFmtId="164" fontId="28" fillId="23" borderId="19" xfId="0" applyNumberFormat="1" applyFont="1" applyFill="1" applyBorder="1" applyAlignment="1">
      <alignment horizontal="right"/>
    </xf>
    <xf numFmtId="164" fontId="28" fillId="23" borderId="20" xfId="0" applyNumberFormat="1" applyFont="1" applyFill="1" applyBorder="1" applyAlignment="1">
      <alignment horizontal="right"/>
    </xf>
    <xf numFmtId="164" fontId="28" fillId="23" borderId="23" xfId="0" applyNumberFormat="1" applyFont="1" applyFill="1" applyBorder="1" applyAlignment="1">
      <alignment horizontal="right"/>
    </xf>
    <xf numFmtId="164" fontId="28" fillId="23" borderId="27" xfId="0" applyNumberFormat="1" applyFont="1" applyFill="1" applyBorder="1" applyAlignment="1">
      <alignment horizontal="right"/>
    </xf>
    <xf numFmtId="164" fontId="28" fillId="23" borderId="11" xfId="0" applyNumberFormat="1" applyFont="1" applyFill="1" applyBorder="1" applyAlignment="1">
      <alignment horizontal="right"/>
    </xf>
    <xf numFmtId="2" fontId="28" fillId="24" borderId="22" xfId="0" applyNumberFormat="1" applyFont="1" applyFill="1" applyBorder="1" applyAlignment="1"/>
    <xf numFmtId="2" fontId="28" fillId="24" borderId="12" xfId="0" applyNumberFormat="1" applyFont="1" applyFill="1" applyBorder="1" applyAlignment="1"/>
    <xf numFmtId="2" fontId="28" fillId="24" borderId="25" xfId="0" applyNumberFormat="1" applyFont="1" applyFill="1" applyBorder="1" applyAlignment="1"/>
    <xf numFmtId="2" fontId="28" fillId="24" borderId="15" xfId="0" applyNumberFormat="1" applyFont="1" applyFill="1" applyBorder="1" applyAlignment="1"/>
    <xf numFmtId="2" fontId="28" fillId="24" borderId="16" xfId="0" applyNumberFormat="1" applyFont="1" applyFill="1" applyBorder="1" applyAlignment="1"/>
    <xf numFmtId="2" fontId="28" fillId="25" borderId="21" xfId="0" applyNumberFormat="1" applyFont="1" applyFill="1" applyBorder="1" applyAlignment="1">
      <alignment horizontal="right"/>
    </xf>
    <xf numFmtId="2" fontId="28" fillId="25" borderId="14" xfId="0" applyNumberFormat="1" applyFont="1" applyFill="1" applyBorder="1" applyAlignment="1">
      <alignment horizontal="right"/>
    </xf>
    <xf numFmtId="1" fontId="28" fillId="25" borderId="21" xfId="0" applyNumberFormat="1" applyFont="1" applyFill="1" applyBorder="1" applyAlignment="1">
      <alignment horizontal="right"/>
    </xf>
    <xf numFmtId="1" fontId="28" fillId="25" borderId="14" xfId="0" applyNumberFormat="1" applyFont="1" applyFill="1" applyBorder="1" applyAlignment="1">
      <alignment horizontal="right"/>
    </xf>
    <xf numFmtId="164" fontId="28" fillId="25" borderId="21" xfId="0" applyNumberFormat="1" applyFont="1" applyFill="1" applyBorder="1" applyAlignment="1">
      <alignment horizontal="right"/>
    </xf>
    <xf numFmtId="164" fontId="28" fillId="25" borderId="14" xfId="0" applyNumberFormat="1" applyFont="1" applyFill="1" applyBorder="1" applyAlignment="1">
      <alignment horizontal="right"/>
    </xf>
    <xf numFmtId="164" fontId="28" fillId="25" borderId="23" xfId="0" applyNumberFormat="1" applyFont="1" applyFill="1" applyBorder="1" applyAlignment="1">
      <alignment horizontal="right"/>
    </xf>
    <xf numFmtId="164" fontId="28" fillId="25" borderId="20" xfId="0" applyNumberFormat="1" applyFont="1" applyFill="1" applyBorder="1" applyAlignment="1">
      <alignment horizontal="right"/>
    </xf>
    <xf numFmtId="2" fontId="28" fillId="25" borderId="24" xfId="0" applyNumberFormat="1" applyFont="1" applyFill="1" applyBorder="1" applyAlignment="1">
      <alignment horizontal="right"/>
    </xf>
    <xf numFmtId="1" fontId="28" fillId="25" borderId="24" xfId="0" applyNumberFormat="1" applyFont="1" applyFill="1" applyBorder="1" applyAlignment="1">
      <alignment horizontal="right"/>
    </xf>
    <xf numFmtId="164" fontId="28" fillId="25" borderId="24" xfId="0" applyNumberFormat="1" applyFont="1" applyFill="1" applyBorder="1" applyAlignment="1">
      <alignment horizontal="right"/>
    </xf>
    <xf numFmtId="164" fontId="28" fillId="25" borderId="27" xfId="0" applyNumberFormat="1" applyFont="1" applyFill="1" applyBorder="1" applyAlignment="1">
      <alignment horizontal="right"/>
    </xf>
    <xf numFmtId="2" fontId="28" fillId="25" borderId="0" xfId="0" applyNumberFormat="1" applyFont="1" applyFill="1" applyBorder="1" applyAlignment="1">
      <alignment horizontal="right"/>
    </xf>
    <xf numFmtId="1" fontId="28" fillId="25" borderId="0" xfId="0" applyNumberFormat="1" applyFont="1" applyFill="1" applyBorder="1" applyAlignment="1">
      <alignment horizontal="right"/>
    </xf>
    <xf numFmtId="164" fontId="28" fillId="25" borderId="0" xfId="0" applyNumberFormat="1" applyFont="1" applyFill="1" applyBorder="1" applyAlignment="1">
      <alignment horizontal="right"/>
    </xf>
    <xf numFmtId="164" fontId="28" fillId="25" borderId="11" xfId="0" applyNumberFormat="1" applyFont="1" applyFill="1" applyBorder="1" applyAlignment="1">
      <alignment horizontal="right"/>
    </xf>
    <xf numFmtId="1" fontId="5" fillId="26" borderId="24" xfId="0" applyNumberFormat="1" applyFont="1" applyFill="1" applyBorder="1" applyAlignment="1">
      <alignment horizontal="right"/>
    </xf>
    <xf numFmtId="164" fontId="5" fillId="26" borderId="24" xfId="0" applyNumberFormat="1" applyFont="1" applyFill="1" applyBorder="1" applyAlignment="1">
      <alignment horizontal="right"/>
    </xf>
    <xf numFmtId="164" fontId="5" fillId="26" borderId="27" xfId="0" applyNumberFormat="1" applyFont="1" applyFill="1" applyBorder="1" applyAlignment="1">
      <alignment horizontal="right"/>
    </xf>
    <xf numFmtId="2" fontId="5" fillId="26" borderId="24" xfId="0" applyNumberFormat="1" applyFont="1" applyFill="1" applyBorder="1" applyAlignment="1">
      <alignment horizontal="right"/>
    </xf>
    <xf numFmtId="2" fontId="30" fillId="24" borderId="16" xfId="0" applyNumberFormat="1" applyFont="1" applyFill="1" applyBorder="1" applyAlignment="1"/>
    <xf numFmtId="1" fontId="5" fillId="23" borderId="14" xfId="0" applyNumberFormat="1" applyFont="1" applyFill="1" applyBorder="1" applyAlignment="1">
      <alignment horizontal="right"/>
    </xf>
    <xf numFmtId="1" fontId="5" fillId="25" borderId="14" xfId="0" applyNumberFormat="1" applyFont="1" applyFill="1" applyBorder="1" applyAlignment="1">
      <alignment horizontal="right"/>
    </xf>
    <xf numFmtId="1" fontId="5" fillId="25" borderId="0" xfId="0" applyNumberFormat="1" applyFont="1" applyFill="1" applyBorder="1" applyAlignment="1">
      <alignment horizontal="right"/>
    </xf>
    <xf numFmtId="1" fontId="5" fillId="23" borderId="0" xfId="0" applyNumberFormat="1" applyFont="1" applyFill="1" applyBorder="1" applyAlignment="1">
      <alignment horizontal="right"/>
    </xf>
    <xf numFmtId="1" fontId="5" fillId="25" borderId="21" xfId="0" applyNumberFormat="1" applyFont="1" applyFill="1" applyBorder="1" applyAlignment="1">
      <alignment horizontal="right"/>
    </xf>
    <xf numFmtId="164" fontId="5" fillId="23" borderId="14" xfId="0" applyNumberFormat="1" applyFont="1" applyFill="1" applyBorder="1" applyAlignment="1">
      <alignment horizontal="right"/>
    </xf>
    <xf numFmtId="164" fontId="5" fillId="25" borderId="21" xfId="0" applyNumberFormat="1" applyFont="1" applyFill="1" applyBorder="1" applyAlignment="1">
      <alignment horizontal="right"/>
    </xf>
    <xf numFmtId="164" fontId="5" fillId="25" borderId="0" xfId="0" applyNumberFormat="1" applyFont="1" applyFill="1" applyBorder="1" applyAlignment="1">
      <alignment horizontal="right"/>
    </xf>
    <xf numFmtId="164" fontId="5" fillId="25" borderId="14" xfId="0" applyNumberFormat="1" applyFont="1" applyFill="1" applyBorder="1" applyAlignment="1">
      <alignment horizontal="right"/>
    </xf>
    <xf numFmtId="164" fontId="5" fillId="23" borderId="0" xfId="0" applyNumberFormat="1" applyFont="1" applyFill="1" applyBorder="1" applyAlignment="1">
      <alignment horizontal="right"/>
    </xf>
    <xf numFmtId="164" fontId="5" fillId="23" borderId="20" xfId="0" applyNumberFormat="1" applyFont="1" applyFill="1" applyBorder="1" applyAlignment="1">
      <alignment horizontal="right"/>
    </xf>
    <xf numFmtId="164" fontId="5" fillId="25" borderId="20" xfId="0" applyNumberFormat="1" applyFont="1" applyFill="1" applyBorder="1" applyAlignment="1">
      <alignment horizontal="right"/>
    </xf>
    <xf numFmtId="164" fontId="5" fillId="25" borderId="11" xfId="0" applyNumberFormat="1" applyFont="1" applyFill="1" applyBorder="1" applyAlignment="1">
      <alignment horizontal="right"/>
    </xf>
    <xf numFmtId="164" fontId="5" fillId="23" borderId="11" xfId="0" applyNumberFormat="1" applyFont="1" applyFill="1" applyBorder="1" applyAlignment="1">
      <alignment horizontal="right"/>
    </xf>
    <xf numFmtId="164" fontId="5" fillId="25" borderId="23" xfId="0" applyNumberFormat="1" applyFont="1" applyFill="1" applyBorder="1" applyAlignment="1">
      <alignment horizontal="right"/>
    </xf>
    <xf numFmtId="2" fontId="5" fillId="23" borderId="14" xfId="0" applyNumberFormat="1" applyFont="1" applyFill="1" applyBorder="1" applyAlignment="1">
      <alignment horizontal="right"/>
    </xf>
    <xf numFmtId="2" fontId="5" fillId="25" borderId="14" xfId="0" applyNumberFormat="1" applyFont="1" applyFill="1" applyBorder="1" applyAlignment="1">
      <alignment horizontal="right"/>
    </xf>
    <xf numFmtId="2" fontId="5" fillId="25" borderId="0" xfId="0" applyNumberFormat="1" applyFont="1" applyFill="1" applyBorder="1" applyAlignment="1">
      <alignment horizontal="right"/>
    </xf>
    <xf numFmtId="2" fontId="5" fillId="23" borderId="0" xfId="0" applyNumberFormat="1" applyFont="1" applyFill="1" applyBorder="1" applyAlignment="1">
      <alignment horizontal="right"/>
    </xf>
    <xf numFmtId="2" fontId="5" fillId="25" borderId="21" xfId="0" applyNumberFormat="1" applyFont="1" applyFill="1" applyBorder="1" applyAlignment="1">
      <alignment horizontal="right"/>
    </xf>
    <xf numFmtId="165" fontId="5" fillId="23" borderId="20" xfId="0" applyNumberFormat="1" applyFont="1" applyFill="1" applyBorder="1" applyAlignment="1">
      <alignment horizontal="right"/>
    </xf>
    <xf numFmtId="165" fontId="5" fillId="25" borderId="20" xfId="0" applyNumberFormat="1" applyFont="1" applyFill="1" applyBorder="1" applyAlignment="1">
      <alignment horizontal="right"/>
    </xf>
    <xf numFmtId="165" fontId="5" fillId="25" borderId="11" xfId="0" applyNumberFormat="1" applyFont="1" applyFill="1" applyBorder="1" applyAlignment="1">
      <alignment horizontal="right"/>
    </xf>
    <xf numFmtId="165" fontId="5" fillId="23" borderId="11" xfId="0" applyNumberFormat="1" applyFont="1" applyFill="1" applyBorder="1" applyAlignment="1">
      <alignment horizontal="right"/>
    </xf>
    <xf numFmtId="165" fontId="5" fillId="25" borderId="23" xfId="0" applyNumberFormat="1" applyFont="1" applyFill="1" applyBorder="1" applyAlignment="1">
      <alignment horizontal="right"/>
    </xf>
    <xf numFmtId="165" fontId="5" fillId="26" borderId="27" xfId="0" applyNumberFormat="1" applyFont="1" applyFill="1" applyBorder="1" applyAlignment="1">
      <alignment horizontal="right"/>
    </xf>
    <xf numFmtId="165" fontId="28" fillId="23" borderId="19" xfId="0" applyNumberFormat="1" applyFont="1" applyFill="1" applyBorder="1" applyAlignment="1">
      <alignment horizontal="right"/>
    </xf>
    <xf numFmtId="165" fontId="28" fillId="23" borderId="20" xfId="0" applyNumberFormat="1" applyFont="1" applyFill="1" applyBorder="1" applyAlignment="1">
      <alignment horizontal="right"/>
    </xf>
    <xf numFmtId="165" fontId="28" fillId="25" borderId="23" xfId="0" applyNumberFormat="1" applyFont="1" applyFill="1" applyBorder="1" applyAlignment="1">
      <alignment horizontal="right"/>
    </xf>
    <xf numFmtId="165" fontId="28" fillId="25" borderId="20" xfId="0" applyNumberFormat="1" applyFont="1" applyFill="1" applyBorder="1" applyAlignment="1">
      <alignment horizontal="right"/>
    </xf>
    <xf numFmtId="165" fontId="28" fillId="23" borderId="27" xfId="0" applyNumberFormat="1" applyFont="1" applyFill="1" applyBorder="1" applyAlignment="1">
      <alignment horizontal="right"/>
    </xf>
    <xf numFmtId="165" fontId="28" fillId="23" borderId="23" xfId="0" applyNumberFormat="1" applyFont="1" applyFill="1" applyBorder="1" applyAlignment="1">
      <alignment horizontal="right"/>
    </xf>
    <xf numFmtId="165" fontId="28" fillId="25" borderId="27" xfId="0" applyNumberFormat="1" applyFont="1" applyFill="1" applyBorder="1" applyAlignment="1">
      <alignment horizontal="right"/>
    </xf>
    <xf numFmtId="165" fontId="28" fillId="23" borderId="11" xfId="0" applyNumberFormat="1" applyFont="1" applyFill="1" applyBorder="1" applyAlignment="1">
      <alignment horizontal="right"/>
    </xf>
    <xf numFmtId="165" fontId="28" fillId="25" borderId="11" xfId="0" applyNumberFormat="1" applyFont="1" applyFill="1" applyBorder="1" applyAlignment="1">
      <alignment horizontal="right"/>
    </xf>
    <xf numFmtId="165" fontId="28" fillId="20" borderId="14" xfId="0" applyNumberFormat="1" applyFont="1" applyFill="1" applyBorder="1" applyAlignment="1">
      <alignment horizontal="right"/>
    </xf>
    <xf numFmtId="2" fontId="5" fillId="18" borderId="18" xfId="0" applyNumberFormat="1" applyFont="1" applyFill="1" applyBorder="1" applyAlignment="1">
      <alignment horizontal="right"/>
    </xf>
    <xf numFmtId="2" fontId="5" fillId="18" borderId="20" xfId="0" applyNumberFormat="1" applyFont="1" applyFill="1" applyBorder="1" applyAlignment="1">
      <alignment horizontal="right"/>
    </xf>
    <xf numFmtId="164" fontId="5" fillId="19" borderId="18" xfId="0" applyNumberFormat="1" applyFont="1" applyFill="1" applyBorder="1" applyAlignment="1">
      <alignment horizontal="right"/>
    </xf>
    <xf numFmtId="1" fontId="5" fillId="19" borderId="20" xfId="0" applyNumberFormat="1" applyFont="1" applyFill="1" applyBorder="1" applyAlignment="1">
      <alignment horizontal="right"/>
    </xf>
    <xf numFmtId="164" fontId="5" fillId="19" borderId="14" xfId="0" applyNumberFormat="1" applyFont="1" applyFill="1" applyBorder="1" applyAlignment="1">
      <alignment horizontal="right"/>
    </xf>
    <xf numFmtId="2" fontId="5" fillId="21" borderId="22" xfId="0" applyNumberFormat="1" applyFont="1" applyFill="1" applyBorder="1" applyAlignment="1">
      <alignment horizontal="right"/>
    </xf>
    <xf numFmtId="165" fontId="28" fillId="20" borderId="21" xfId="0" applyNumberFormat="1" applyFont="1" applyFill="1" applyBorder="1" applyAlignment="1">
      <alignment horizontal="right"/>
    </xf>
    <xf numFmtId="165" fontId="5" fillId="20" borderId="21" xfId="0" applyNumberFormat="1" applyFont="1" applyFill="1" applyBorder="1" applyAlignment="1">
      <alignment horizontal="right"/>
    </xf>
    <xf numFmtId="2" fontId="5" fillId="20" borderId="21" xfId="0" applyNumberFormat="1" applyFont="1" applyFill="1" applyBorder="1" applyAlignment="1">
      <alignment horizontal="right"/>
    </xf>
    <xf numFmtId="2" fontId="5" fillId="18" borderId="36" xfId="0" applyNumberFormat="1" applyFont="1" applyFill="1" applyBorder="1" applyAlignment="1">
      <alignment horizontal="right"/>
    </xf>
    <xf numFmtId="2" fontId="5" fillId="18" borderId="23" xfId="0" applyNumberFormat="1" applyFont="1" applyFill="1" applyBorder="1" applyAlignment="1">
      <alignment horizontal="right"/>
    </xf>
    <xf numFmtId="164" fontId="5" fillId="19" borderId="36" xfId="0" applyNumberFormat="1" applyFont="1" applyFill="1" applyBorder="1" applyAlignment="1">
      <alignment horizontal="right"/>
    </xf>
    <xf numFmtId="1" fontId="5" fillId="19" borderId="23" xfId="0" applyNumberFormat="1" applyFont="1" applyFill="1" applyBorder="1" applyAlignment="1">
      <alignment horizontal="right"/>
    </xf>
    <xf numFmtId="164" fontId="5" fillId="19" borderId="21" xfId="0" applyNumberFormat="1" applyFont="1" applyFill="1" applyBorder="1" applyAlignment="1">
      <alignment horizontal="right"/>
    </xf>
    <xf numFmtId="2" fontId="4" fillId="18" borderId="14" xfId="0" applyNumberFormat="1" applyFont="1" applyFill="1" applyBorder="1" applyAlignment="1">
      <alignment horizontal="right"/>
    </xf>
    <xf numFmtId="2" fontId="4" fillId="18" borderId="21" xfId="0" applyNumberFormat="1" applyFont="1" applyFill="1" applyBorder="1" applyAlignment="1">
      <alignment horizontal="right"/>
    </xf>
    <xf numFmtId="165" fontId="4" fillId="20" borderId="14" xfId="0" applyNumberFormat="1" applyFont="1" applyFill="1" applyBorder="1" applyAlignment="1">
      <alignment horizontal="right"/>
    </xf>
    <xf numFmtId="2" fontId="4" fillId="20" borderId="14" xfId="0" applyNumberFormat="1" applyFont="1" applyFill="1" applyBorder="1" applyAlignment="1">
      <alignment horizontal="right"/>
    </xf>
    <xf numFmtId="2" fontId="4" fillId="18" borderId="18" xfId="0" applyNumberFormat="1" applyFont="1" applyFill="1" applyBorder="1" applyAlignment="1">
      <alignment horizontal="right"/>
    </xf>
    <xf numFmtId="2" fontId="4" fillId="18" borderId="20" xfId="0" applyNumberFormat="1" applyFont="1" applyFill="1" applyBorder="1" applyAlignment="1">
      <alignment horizontal="right"/>
    </xf>
    <xf numFmtId="164" fontId="4" fillId="19" borderId="18" xfId="0" applyNumberFormat="1" applyFont="1" applyFill="1" applyBorder="1" applyAlignment="1">
      <alignment horizontal="right"/>
    </xf>
    <xf numFmtId="1" fontId="4" fillId="19" borderId="20" xfId="0" applyNumberFormat="1" applyFont="1" applyFill="1" applyBorder="1" applyAlignment="1">
      <alignment horizontal="right"/>
    </xf>
    <xf numFmtId="164" fontId="4" fillId="19" borderId="14" xfId="0" applyNumberFormat="1" applyFont="1" applyFill="1" applyBorder="1" applyAlignment="1">
      <alignment horizontal="right"/>
    </xf>
    <xf numFmtId="0" fontId="4" fillId="20" borderId="31" xfId="0" applyFont="1" applyFill="1" applyBorder="1"/>
    <xf numFmtId="0" fontId="5" fillId="20" borderId="31" xfId="0" applyFont="1" applyFill="1" applyBorder="1"/>
    <xf numFmtId="0" fontId="5" fillId="21" borderId="29" xfId="0" applyFont="1" applyFill="1" applyBorder="1"/>
    <xf numFmtId="0" fontId="28" fillId="20" borderId="31" xfId="0" applyFont="1" applyFill="1" applyBorder="1"/>
    <xf numFmtId="0" fontId="5" fillId="19" borderId="31" xfId="0" applyFont="1" applyFill="1" applyBorder="1"/>
    <xf numFmtId="165" fontId="4" fillId="21" borderId="29" xfId="0" applyNumberFormat="1" applyFont="1" applyFill="1" applyBorder="1"/>
    <xf numFmtId="0" fontId="5" fillId="18" borderId="34" xfId="0" applyFont="1" applyFill="1" applyBorder="1"/>
    <xf numFmtId="0" fontId="5" fillId="18" borderId="30" xfId="0" applyFont="1" applyFill="1" applyBorder="1"/>
    <xf numFmtId="0" fontId="5" fillId="25" borderId="34" xfId="0" applyFont="1" applyFill="1" applyBorder="1"/>
    <xf numFmtId="2" fontId="4" fillId="25" borderId="30" xfId="0" applyNumberFormat="1" applyFont="1" applyFill="1" applyBorder="1" applyAlignment="1">
      <alignment horizontal="left"/>
    </xf>
    <xf numFmtId="0" fontId="5" fillId="25" borderId="31" xfId="0" applyFont="1" applyFill="1" applyBorder="1"/>
    <xf numFmtId="2" fontId="5" fillId="21" borderId="25" xfId="0" applyNumberFormat="1" applyFont="1" applyFill="1" applyBorder="1" applyAlignment="1">
      <alignment horizontal="right"/>
    </xf>
    <xf numFmtId="165" fontId="28" fillId="20" borderId="24" xfId="0" applyNumberFormat="1" applyFont="1" applyFill="1" applyBorder="1" applyAlignment="1">
      <alignment horizontal="right"/>
    </xf>
    <xf numFmtId="2" fontId="5" fillId="20" borderId="24" xfId="0" applyNumberFormat="1" applyFont="1" applyFill="1" applyBorder="1" applyAlignment="1">
      <alignment horizontal="right"/>
    </xf>
    <xf numFmtId="2" fontId="5" fillId="18" borderId="26" xfId="0" applyNumberFormat="1" applyFont="1" applyFill="1" applyBorder="1" applyAlignment="1">
      <alignment horizontal="right"/>
    </xf>
    <xf numFmtId="2" fontId="5" fillId="18" borderId="27" xfId="0" applyNumberFormat="1" applyFont="1" applyFill="1" applyBorder="1" applyAlignment="1">
      <alignment horizontal="right"/>
    </xf>
    <xf numFmtId="164" fontId="5" fillId="19" borderId="26" xfId="0" applyNumberFormat="1" applyFont="1" applyFill="1" applyBorder="1" applyAlignment="1">
      <alignment horizontal="right"/>
    </xf>
    <xf numFmtId="1" fontId="5" fillId="19" borderId="27" xfId="0" applyNumberFormat="1" applyFont="1" applyFill="1" applyBorder="1" applyAlignment="1">
      <alignment horizontal="right"/>
    </xf>
    <xf numFmtId="164" fontId="5" fillId="19" borderId="24" xfId="0" applyNumberFormat="1" applyFont="1" applyFill="1" applyBorder="1" applyAlignment="1">
      <alignment horizontal="right"/>
    </xf>
    <xf numFmtId="0" fontId="5" fillId="19" borderId="10" xfId="0" applyFont="1" applyFill="1" applyBorder="1" applyAlignment="1">
      <alignment horizontal="center"/>
    </xf>
    <xf numFmtId="0" fontId="0" fillId="19" borderId="10" xfId="0" applyFont="1" applyFill="1" applyBorder="1" applyAlignment="1">
      <alignment horizontal="center"/>
    </xf>
    <xf numFmtId="0" fontId="0" fillId="19" borderId="28" xfId="0" applyFont="1" applyFill="1" applyBorder="1" applyAlignment="1">
      <alignment horizontal="center"/>
    </xf>
    <xf numFmtId="0" fontId="0" fillId="19" borderId="38" xfId="0" applyFont="1" applyFill="1" applyBorder="1" applyAlignment="1">
      <alignment horizontal="center"/>
    </xf>
    <xf numFmtId="0" fontId="5" fillId="19" borderId="11" xfId="0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0" fontId="0" fillId="19" borderId="20" xfId="0" applyFont="1" applyFill="1" applyBorder="1" applyAlignment="1">
      <alignment horizontal="center"/>
    </xf>
    <xf numFmtId="0" fontId="5" fillId="19" borderId="36" xfId="0" applyFont="1" applyFill="1" applyBorder="1" applyAlignment="1">
      <alignment horizontal="center"/>
    </xf>
    <xf numFmtId="0" fontId="0" fillId="19" borderId="18" xfId="0" applyFont="1" applyFill="1" applyBorder="1" applyAlignment="1">
      <alignment horizontal="center"/>
    </xf>
    <xf numFmtId="0" fontId="5" fillId="19" borderId="23" xfId="0" applyFont="1" applyFill="1" applyBorder="1" applyAlignment="1">
      <alignment horizontal="center"/>
    </xf>
    <xf numFmtId="0" fontId="5" fillId="19" borderId="20" xfId="0" applyFont="1" applyFill="1" applyBorder="1" applyAlignment="1">
      <alignment horizontal="center"/>
    </xf>
    <xf numFmtId="165" fontId="4" fillId="20" borderId="21" xfId="0" applyNumberFormat="1" applyFont="1" applyFill="1" applyBorder="1"/>
    <xf numFmtId="165" fontId="4" fillId="20" borderId="14" xfId="0" applyNumberFormat="1" applyFont="1" applyFill="1" applyBorder="1"/>
    <xf numFmtId="2" fontId="4" fillId="26" borderId="21" xfId="0" applyNumberFormat="1" applyFont="1" applyFill="1" applyBorder="1"/>
    <xf numFmtId="2" fontId="4" fillId="26" borderId="14" xfId="0" applyNumberFormat="1" applyFont="1" applyFill="1" applyBorder="1"/>
    <xf numFmtId="2" fontId="5" fillId="20" borderId="36" xfId="0" applyNumberFormat="1" applyFont="1" applyFill="1" applyBorder="1"/>
    <xf numFmtId="2" fontId="5" fillId="20" borderId="18" xfId="0" applyNumberFormat="1" applyFont="1" applyFill="1" applyBorder="1"/>
    <xf numFmtId="2" fontId="5" fillId="20" borderId="21" xfId="0" applyNumberFormat="1" applyFont="1" applyFill="1" applyBorder="1"/>
    <xf numFmtId="2" fontId="5" fillId="20" borderId="14" xfId="0" applyNumberFormat="1" applyFont="1" applyFill="1" applyBorder="1"/>
    <xf numFmtId="2" fontId="5" fillId="20" borderId="23" xfId="0" applyNumberFormat="1" applyFont="1" applyFill="1" applyBorder="1"/>
    <xf numFmtId="2" fontId="5" fillId="20" borderId="20" xfId="0" applyNumberFormat="1" applyFont="1" applyFill="1" applyBorder="1"/>
    <xf numFmtId="2" fontId="4" fillId="18" borderId="36" xfId="0" applyNumberFormat="1" applyFont="1" applyFill="1" applyBorder="1"/>
    <xf numFmtId="2" fontId="4" fillId="18" borderId="18" xfId="0" applyNumberFormat="1" applyFont="1" applyFill="1" applyBorder="1"/>
    <xf numFmtId="2" fontId="4" fillId="18" borderId="23" xfId="0" applyNumberFormat="1" applyFont="1" applyFill="1" applyBorder="1"/>
    <xf numFmtId="2" fontId="4" fillId="18" borderId="20" xfId="0" applyNumberFormat="1" applyFont="1" applyFill="1" applyBorder="1"/>
    <xf numFmtId="0" fontId="0" fillId="19" borderId="39" xfId="0" applyFont="1" applyFill="1" applyBorder="1" applyAlignment="1">
      <alignment horizontal="center"/>
    </xf>
    <xf numFmtId="0" fontId="0" fillId="19" borderId="23" xfId="0" applyFont="1" applyFill="1" applyBorder="1" applyAlignment="1">
      <alignment horizontal="center"/>
    </xf>
    <xf numFmtId="2" fontId="4" fillId="20" borderId="36" xfId="0" applyNumberFormat="1" applyFont="1" applyFill="1" applyBorder="1"/>
    <xf numFmtId="2" fontId="4" fillId="20" borderId="18" xfId="0" applyNumberFormat="1" applyFont="1" applyFill="1" applyBorder="1"/>
    <xf numFmtId="2" fontId="4" fillId="20" borderId="21" xfId="0" applyNumberFormat="1" applyFont="1" applyFill="1" applyBorder="1"/>
    <xf numFmtId="2" fontId="4" fillId="20" borderId="14" xfId="0" applyNumberFormat="1" applyFont="1" applyFill="1" applyBorder="1"/>
    <xf numFmtId="2" fontId="4" fillId="20" borderId="23" xfId="0" applyNumberFormat="1" applyFont="1" applyFill="1" applyBorder="1"/>
    <xf numFmtId="2" fontId="4" fillId="20" borderId="20" xfId="0" applyNumberFormat="1" applyFont="1" applyFill="1" applyBorder="1"/>
    <xf numFmtId="0" fontId="0" fillId="21" borderId="25" xfId="0" applyFont="1" applyFill="1" applyBorder="1" applyAlignment="1">
      <alignment horizontal="center"/>
    </xf>
    <xf numFmtId="0" fontId="0" fillId="19" borderId="40" xfId="0" applyFont="1" applyFill="1" applyBorder="1" applyAlignment="1">
      <alignment horizontal="center"/>
    </xf>
    <xf numFmtId="0" fontId="0" fillId="19" borderId="27" xfId="0" applyFont="1" applyFill="1" applyBorder="1" applyAlignment="1">
      <alignment horizontal="center"/>
    </xf>
    <xf numFmtId="2" fontId="4" fillId="18" borderId="24" xfId="0" applyNumberFormat="1" applyFont="1" applyFill="1" applyBorder="1" applyAlignment="1">
      <alignment horizontal="right"/>
    </xf>
    <xf numFmtId="2" fontId="4" fillId="26" borderId="24" xfId="0" applyNumberFormat="1" applyFont="1" applyFill="1" applyBorder="1"/>
    <xf numFmtId="2" fontId="4" fillId="20" borderId="26" xfId="0" applyNumberFormat="1" applyFont="1" applyFill="1" applyBorder="1"/>
    <xf numFmtId="2" fontId="4" fillId="20" borderId="24" xfId="0" applyNumberFormat="1" applyFont="1" applyFill="1" applyBorder="1"/>
    <xf numFmtId="2" fontId="4" fillId="20" borderId="27" xfId="0" applyNumberFormat="1" applyFont="1" applyFill="1" applyBorder="1"/>
    <xf numFmtId="2" fontId="4" fillId="18" borderId="26" xfId="0" applyNumberFormat="1" applyFont="1" applyFill="1" applyBorder="1"/>
    <xf numFmtId="2" fontId="4" fillId="18" borderId="27" xfId="0" applyNumberFormat="1" applyFont="1" applyFill="1" applyBorder="1"/>
    <xf numFmtId="0" fontId="5" fillId="19" borderId="24" xfId="0" applyFont="1" applyFill="1" applyBorder="1"/>
    <xf numFmtId="0" fontId="5" fillId="19" borderId="27" xfId="0" applyFont="1" applyFill="1" applyBorder="1" applyAlignment="1"/>
    <xf numFmtId="0" fontId="4" fillId="20" borderId="24" xfId="0" applyFont="1" applyFill="1" applyBorder="1"/>
    <xf numFmtId="165" fontId="4" fillId="21" borderId="25" xfId="0" applyNumberFormat="1" applyFont="1" applyFill="1" applyBorder="1"/>
    <xf numFmtId="0" fontId="4" fillId="21" borderId="25" xfId="0" applyFont="1" applyFill="1" applyBorder="1"/>
    <xf numFmtId="0" fontId="4" fillId="19" borderId="24" xfId="0" applyFont="1" applyFill="1" applyBorder="1"/>
    <xf numFmtId="0" fontId="4" fillId="20" borderId="26" xfId="0" applyFont="1" applyFill="1" applyBorder="1"/>
    <xf numFmtId="0" fontId="4" fillId="20" borderId="27" xfId="0" applyFont="1" applyFill="1" applyBorder="1"/>
    <xf numFmtId="0" fontId="5" fillId="20" borderId="26" xfId="0" applyFont="1" applyFill="1" applyBorder="1"/>
    <xf numFmtId="0" fontId="5" fillId="20" borderId="24" xfId="0" applyFont="1" applyFill="1" applyBorder="1"/>
    <xf numFmtId="0" fontId="5" fillId="20" borderId="27" xfId="0" applyFont="1" applyFill="1" applyBorder="1"/>
    <xf numFmtId="165" fontId="4" fillId="18" borderId="26" xfId="0" applyNumberFormat="1" applyFont="1" applyFill="1" applyBorder="1"/>
    <xf numFmtId="165" fontId="4" fillId="18" borderId="27" xfId="0" applyNumberFormat="1" applyFont="1" applyFill="1" applyBorder="1"/>
    <xf numFmtId="0" fontId="5" fillId="25" borderId="24" xfId="0" applyFont="1" applyFill="1" applyBorder="1"/>
    <xf numFmtId="2" fontId="4" fillId="25" borderId="27" xfId="0" applyNumberFormat="1" applyFont="1" applyFill="1" applyBorder="1" applyAlignment="1">
      <alignment horizontal="left"/>
    </xf>
    <xf numFmtId="2" fontId="5" fillId="18" borderId="36" xfId="0" applyNumberFormat="1" applyFont="1" applyFill="1" applyBorder="1"/>
    <xf numFmtId="2" fontId="5" fillId="18" borderId="18" xfId="0" applyNumberFormat="1" applyFont="1" applyFill="1" applyBorder="1"/>
    <xf numFmtId="2" fontId="5" fillId="18" borderId="23" xfId="0" applyNumberFormat="1" applyFont="1" applyFill="1" applyBorder="1"/>
    <xf numFmtId="2" fontId="5" fillId="18" borderId="11" xfId="0" applyNumberFormat="1" applyFont="1" applyFill="1" applyBorder="1"/>
    <xf numFmtId="2" fontId="5" fillId="18" borderId="20" xfId="0" applyNumberFormat="1" applyFont="1" applyFill="1" applyBorder="1"/>
    <xf numFmtId="0" fontId="4" fillId="21" borderId="37" xfId="0" applyFont="1" applyFill="1" applyBorder="1" applyAlignment="1">
      <alignment horizontal="left"/>
    </xf>
    <xf numFmtId="0" fontId="5" fillId="21" borderId="25" xfId="0" applyFont="1" applyFill="1" applyBorder="1"/>
    <xf numFmtId="165" fontId="4" fillId="19" borderId="24" xfId="0" applyNumberFormat="1" applyFont="1" applyFill="1" applyBorder="1"/>
    <xf numFmtId="2" fontId="5" fillId="20" borderId="18" xfId="0" applyNumberFormat="1" applyFont="1" applyFill="1" applyBorder="1" applyAlignment="1">
      <alignment horizontal="right"/>
    </xf>
    <xf numFmtId="2" fontId="5" fillId="20" borderId="20" xfId="0" applyNumberFormat="1" applyFont="1" applyFill="1" applyBorder="1" applyAlignment="1">
      <alignment horizontal="right"/>
    </xf>
    <xf numFmtId="2" fontId="5" fillId="20" borderId="36" xfId="0" applyNumberFormat="1" applyFont="1" applyFill="1" applyBorder="1" applyAlignment="1">
      <alignment horizontal="right"/>
    </xf>
    <xf numFmtId="2" fontId="5" fillId="20" borderId="23" xfId="0" applyNumberFormat="1" applyFont="1" applyFill="1" applyBorder="1" applyAlignment="1">
      <alignment horizontal="right"/>
    </xf>
    <xf numFmtId="0" fontId="5" fillId="21" borderId="25" xfId="0" applyFont="1" applyFill="1" applyBorder="1" applyAlignment="1">
      <alignment horizontal="left"/>
    </xf>
    <xf numFmtId="0" fontId="4" fillId="20" borderId="21" xfId="0" applyFont="1" applyFill="1" applyBorder="1"/>
    <xf numFmtId="0" fontId="0" fillId="20" borderId="21" xfId="0" applyFont="1" applyFill="1" applyBorder="1"/>
    <xf numFmtId="0" fontId="5" fillId="21" borderId="22" xfId="0" applyFont="1" applyFill="1" applyBorder="1"/>
    <xf numFmtId="0" fontId="4" fillId="20" borderId="36" xfId="0" applyFont="1" applyFill="1" applyBorder="1"/>
    <xf numFmtId="0" fontId="5" fillId="20" borderId="21" xfId="0" applyFont="1" applyFill="1" applyBorder="1"/>
    <xf numFmtId="0" fontId="4" fillId="21" borderId="22" xfId="0" applyFont="1" applyFill="1" applyBorder="1"/>
    <xf numFmtId="0" fontId="5" fillId="19" borderId="21" xfId="0" applyFont="1" applyFill="1" applyBorder="1"/>
    <xf numFmtId="165" fontId="4" fillId="21" borderId="22" xfId="0" applyNumberFormat="1" applyFont="1" applyFill="1" applyBorder="1"/>
    <xf numFmtId="0" fontId="5" fillId="20" borderId="36" xfId="0" applyFont="1" applyFill="1" applyBorder="1"/>
    <xf numFmtId="0" fontId="5" fillId="20" borderId="23" xfId="0" applyFont="1" applyFill="1" applyBorder="1"/>
    <xf numFmtId="0" fontId="5" fillId="18" borderId="21" xfId="0" applyFont="1" applyFill="1" applyBorder="1"/>
    <xf numFmtId="0" fontId="5" fillId="18" borderId="23" xfId="0" applyFont="1" applyFill="1" applyBorder="1"/>
    <xf numFmtId="0" fontId="0" fillId="0" borderId="0" xfId="0" applyFont="1"/>
    <xf numFmtId="165" fontId="5" fillId="21" borderId="22" xfId="0" applyNumberFormat="1" applyFont="1" applyFill="1" applyBorder="1" applyAlignment="1">
      <alignment horizontal="right"/>
    </xf>
    <xf numFmtId="165" fontId="5" fillId="21" borderId="12" xfId="0" applyNumberFormat="1" applyFont="1" applyFill="1" applyBorder="1" applyAlignment="1">
      <alignment horizontal="right"/>
    </xf>
    <xf numFmtId="165" fontId="5" fillId="21" borderId="16" xfId="0" applyNumberFormat="1" applyFont="1" applyFill="1" applyBorder="1" applyAlignment="1">
      <alignment horizontal="right"/>
    </xf>
    <xf numFmtId="165" fontId="5" fillId="19" borderId="21" xfId="0" applyNumberFormat="1" applyFont="1" applyFill="1" applyBorder="1" applyAlignment="1">
      <alignment horizontal="right"/>
    </xf>
    <xf numFmtId="165" fontId="5" fillId="19" borderId="0" xfId="0" applyNumberFormat="1" applyFont="1" applyFill="1" applyBorder="1" applyAlignment="1">
      <alignment horizontal="right"/>
    </xf>
    <xf numFmtId="165" fontId="5" fillId="19" borderId="14" xfId="0" applyNumberFormat="1" applyFont="1" applyFill="1" applyBorder="1" applyAlignment="1">
      <alignment horizontal="right"/>
    </xf>
    <xf numFmtId="2" fontId="4" fillId="21" borderId="22" xfId="0" applyNumberFormat="1" applyFont="1" applyFill="1" applyBorder="1"/>
    <xf numFmtId="2" fontId="4" fillId="21" borderId="12" xfId="0" applyNumberFormat="1" applyFont="1" applyFill="1" applyBorder="1"/>
    <xf numFmtId="2" fontId="4" fillId="21" borderId="16" xfId="0" applyNumberFormat="1" applyFont="1" applyFill="1" applyBorder="1"/>
    <xf numFmtId="0" fontId="5" fillId="21" borderId="37" xfId="0" applyFont="1" applyFill="1" applyBorder="1" applyAlignment="1">
      <alignment horizontal="center"/>
    </xf>
    <xf numFmtId="165" fontId="5" fillId="21" borderId="15" xfId="0" applyNumberFormat="1" applyFont="1" applyFill="1" applyBorder="1" applyAlignment="1">
      <alignment horizontal="right"/>
    </xf>
    <xf numFmtId="165" fontId="5" fillId="21" borderId="25" xfId="0" applyNumberFormat="1" applyFont="1" applyFill="1" applyBorder="1" applyAlignment="1">
      <alignment horizontal="right"/>
    </xf>
    <xf numFmtId="165" fontId="4" fillId="19" borderId="13" xfId="0" applyNumberFormat="1" applyFont="1" applyFill="1" applyBorder="1" applyAlignment="1">
      <alignment horizontal="right"/>
    </xf>
    <xf numFmtId="165" fontId="4" fillId="19" borderId="0" xfId="0" applyNumberFormat="1" applyFont="1" applyFill="1" applyBorder="1" applyAlignment="1">
      <alignment horizontal="right"/>
    </xf>
    <xf numFmtId="165" fontId="4" fillId="19" borderId="14" xfId="0" applyNumberFormat="1" applyFont="1" applyFill="1" applyBorder="1" applyAlignment="1">
      <alignment horizontal="right"/>
    </xf>
    <xf numFmtId="165" fontId="4" fillId="19" borderId="21" xfId="0" applyNumberFormat="1" applyFont="1" applyFill="1" applyBorder="1" applyAlignment="1">
      <alignment horizontal="right"/>
    </xf>
    <xf numFmtId="165" fontId="28" fillId="19" borderId="24" xfId="0" applyNumberFormat="1" applyFont="1" applyFill="1" applyBorder="1" applyAlignment="1">
      <alignment horizontal="right"/>
    </xf>
    <xf numFmtId="2" fontId="4" fillId="21" borderId="15" xfId="0" applyNumberFormat="1" applyFont="1" applyFill="1" applyBorder="1"/>
    <xf numFmtId="2" fontId="4" fillId="21" borderId="25" xfId="0" applyNumberFormat="1" applyFont="1" applyFill="1" applyBorder="1"/>
    <xf numFmtId="2" fontId="0" fillId="18" borderId="24" xfId="0" applyNumberFormat="1" applyFont="1" applyFill="1" applyBorder="1"/>
    <xf numFmtId="2" fontId="0" fillId="18" borderId="21" xfId="0" applyNumberFormat="1" applyFont="1" applyFill="1" applyBorder="1"/>
    <xf numFmtId="2" fontId="0" fillId="18" borderId="0" xfId="0" applyNumberFormat="1" applyFont="1" applyFill="1" applyBorder="1"/>
    <xf numFmtId="2" fontId="0" fillId="18" borderId="14" xfId="0" applyNumberFormat="1" applyFont="1" applyFill="1" applyBorder="1"/>
    <xf numFmtId="165" fontId="0" fillId="20" borderId="24" xfId="0" applyNumberFormat="1" applyFont="1" applyFill="1" applyBorder="1"/>
    <xf numFmtId="165" fontId="0" fillId="20" borderId="21" xfId="0" applyNumberFormat="1" applyFont="1" applyFill="1" applyBorder="1"/>
    <xf numFmtId="165" fontId="0" fillId="20" borderId="0" xfId="0" applyNumberFormat="1" applyFont="1" applyFill="1" applyBorder="1"/>
    <xf numFmtId="165" fontId="0" fillId="20" borderId="14" xfId="0" applyNumberFormat="1" applyFont="1" applyFill="1" applyBorder="1"/>
    <xf numFmtId="165" fontId="4" fillId="21" borderId="12" xfId="0" applyNumberFormat="1" applyFont="1" applyFill="1" applyBorder="1"/>
    <xf numFmtId="165" fontId="4" fillId="21" borderId="16" xfId="0" applyNumberFormat="1" applyFont="1" applyFill="1" applyBorder="1"/>
    <xf numFmtId="165" fontId="4" fillId="19" borderId="21" xfId="0" applyNumberFormat="1" applyFont="1" applyFill="1" applyBorder="1"/>
    <xf numFmtId="165" fontId="4" fillId="19" borderId="0" xfId="0" applyNumberFormat="1" applyFont="1" applyFill="1" applyBorder="1"/>
    <xf numFmtId="165" fontId="4" fillId="19" borderId="14" xfId="0" applyNumberFormat="1" applyFont="1" applyFill="1" applyBorder="1"/>
    <xf numFmtId="164" fontId="5" fillId="19" borderId="36" xfId="0" applyNumberFormat="1" applyFont="1" applyFill="1" applyBorder="1"/>
    <xf numFmtId="164" fontId="5" fillId="19" borderId="10" xfId="0" applyNumberFormat="1" applyFont="1" applyFill="1" applyBorder="1"/>
    <xf numFmtId="164" fontId="5" fillId="19" borderId="18" xfId="0" applyNumberFormat="1" applyFont="1" applyFill="1" applyBorder="1"/>
    <xf numFmtId="164" fontId="0" fillId="19" borderId="26" xfId="0" applyNumberFormat="1" applyFont="1" applyFill="1" applyBorder="1"/>
    <xf numFmtId="164" fontId="0" fillId="19" borderId="36" xfId="0" applyNumberFormat="1" applyFont="1" applyFill="1" applyBorder="1"/>
    <xf numFmtId="164" fontId="0" fillId="19" borderId="10" xfId="0" applyNumberFormat="1" applyFont="1" applyFill="1" applyBorder="1"/>
    <xf numFmtId="164" fontId="0" fillId="19" borderId="18" xfId="0" applyNumberFormat="1" applyFont="1" applyFill="1" applyBorder="1"/>
    <xf numFmtId="1" fontId="5" fillId="19" borderId="23" xfId="0" applyNumberFormat="1" applyFont="1" applyFill="1" applyBorder="1"/>
    <xf numFmtId="1" fontId="5" fillId="19" borderId="11" xfId="0" applyNumberFormat="1" applyFont="1" applyFill="1" applyBorder="1"/>
    <xf numFmtId="1" fontId="5" fillId="19" borderId="20" xfId="0" applyNumberFormat="1" applyFont="1" applyFill="1" applyBorder="1"/>
    <xf numFmtId="1" fontId="0" fillId="19" borderId="27" xfId="0" applyNumberFormat="1" applyFont="1" applyFill="1" applyBorder="1"/>
    <xf numFmtId="1" fontId="0" fillId="19" borderId="23" xfId="0" applyNumberFormat="1" applyFont="1" applyFill="1" applyBorder="1"/>
    <xf numFmtId="1" fontId="0" fillId="19" borderId="11" xfId="0" applyNumberFormat="1" applyFont="1" applyFill="1" applyBorder="1"/>
    <xf numFmtId="1" fontId="0" fillId="19" borderId="20" xfId="0" applyNumberFormat="1" applyFont="1" applyFill="1" applyBorder="1"/>
    <xf numFmtId="164" fontId="5" fillId="19" borderId="21" xfId="0" applyNumberFormat="1" applyFont="1" applyFill="1" applyBorder="1"/>
    <xf numFmtId="164" fontId="5" fillId="19" borderId="0" xfId="0" applyNumberFormat="1" applyFont="1" applyFill="1" applyBorder="1"/>
    <xf numFmtId="164" fontId="5" fillId="19" borderId="14" xfId="0" applyNumberFormat="1" applyFont="1" applyFill="1" applyBorder="1"/>
    <xf numFmtId="164" fontId="0" fillId="19" borderId="24" xfId="0" applyNumberFormat="1" applyFont="1" applyFill="1" applyBorder="1"/>
    <xf numFmtId="164" fontId="0" fillId="19" borderId="21" xfId="0" applyNumberFormat="1" applyFont="1" applyFill="1" applyBorder="1"/>
    <xf numFmtId="164" fontId="0" fillId="19" borderId="0" xfId="0" applyNumberFormat="1" applyFont="1" applyFill="1" applyBorder="1"/>
    <xf numFmtId="164" fontId="0" fillId="19" borderId="14" xfId="0" applyNumberFormat="1" applyFont="1" applyFill="1" applyBorder="1"/>
    <xf numFmtId="2" fontId="0" fillId="27" borderId="12" xfId="0" applyNumberFormat="1" applyFont="1" applyFill="1" applyBorder="1"/>
    <xf numFmtId="2" fontId="0" fillId="27" borderId="16" xfId="0" applyNumberFormat="1" applyFont="1" applyFill="1" applyBorder="1"/>
    <xf numFmtId="165" fontId="0" fillId="26" borderId="0" xfId="0" applyNumberFormat="1" applyFont="1" applyFill="1" applyBorder="1"/>
    <xf numFmtId="165" fontId="0" fillId="26" borderId="14" xfId="0" applyNumberFormat="1" applyFont="1" applyFill="1" applyBorder="1"/>
    <xf numFmtId="165" fontId="0" fillId="27" borderId="12" xfId="0" applyNumberFormat="1" applyFont="1" applyFill="1" applyBorder="1"/>
    <xf numFmtId="165" fontId="0" fillId="27" borderId="16" xfId="0" applyNumberFormat="1" applyFont="1" applyFill="1" applyBorder="1"/>
    <xf numFmtId="2" fontId="5" fillId="27" borderId="12" xfId="0" applyNumberFormat="1" applyFont="1" applyFill="1" applyBorder="1" applyAlignment="1">
      <alignment horizontal="right"/>
    </xf>
    <xf numFmtId="2" fontId="5" fillId="27" borderId="16" xfId="0" applyNumberFormat="1" applyFont="1" applyFill="1" applyBorder="1" applyAlignment="1">
      <alignment horizontal="right"/>
    </xf>
    <xf numFmtId="2" fontId="0" fillId="26" borderId="0" xfId="0" applyNumberFormat="1" applyFont="1" applyFill="1" applyBorder="1"/>
    <xf numFmtId="2" fontId="0" fillId="26" borderId="14" xfId="0" applyNumberFormat="1" applyFont="1" applyFill="1" applyBorder="1"/>
    <xf numFmtId="2" fontId="0" fillId="26" borderId="11" xfId="0" applyNumberFormat="1" applyFont="1" applyFill="1" applyBorder="1"/>
    <xf numFmtId="2" fontId="0" fillId="26" borderId="20" xfId="0" applyNumberFormat="1" applyFont="1" applyFill="1" applyBorder="1"/>
    <xf numFmtId="2" fontId="0" fillId="27" borderId="37" xfId="0" applyNumberFormat="1" applyFont="1" applyFill="1" applyBorder="1"/>
    <xf numFmtId="0" fontId="0" fillId="26" borderId="24" xfId="0" applyFont="1" applyFill="1" applyBorder="1"/>
    <xf numFmtId="0" fontId="0" fillId="27" borderId="25" xfId="0" applyFont="1" applyFill="1" applyBorder="1"/>
    <xf numFmtId="165" fontId="4" fillId="27" borderId="25" xfId="0" applyNumberFormat="1" applyFont="1" applyFill="1" applyBorder="1"/>
    <xf numFmtId="0" fontId="0" fillId="26" borderId="27" xfId="0" applyFont="1" applyFill="1" applyBorder="1"/>
    <xf numFmtId="0" fontId="5" fillId="21" borderId="25" xfId="0" applyFont="1" applyFill="1" applyBorder="1" applyAlignment="1"/>
    <xf numFmtId="0" fontId="5" fillId="21" borderId="22" xfId="0" applyFont="1" applyFill="1" applyBorder="1" applyAlignment="1"/>
    <xf numFmtId="0" fontId="0" fillId="0" borderId="0" xfId="0" applyAlignment="1">
      <alignment horizontal="left" vertical="top"/>
    </xf>
    <xf numFmtId="0" fontId="5" fillId="26" borderId="20" xfId="0" applyFont="1" applyFill="1" applyBorder="1" applyAlignment="1">
      <alignment horizontal="center"/>
    </xf>
    <xf numFmtId="2" fontId="28" fillId="24" borderId="16" xfId="0" applyNumberFormat="1" applyFont="1" applyFill="1" applyBorder="1" applyAlignment="1">
      <alignment horizontal="center"/>
    </xf>
    <xf numFmtId="1" fontId="5" fillId="26" borderId="14" xfId="0" applyNumberFormat="1" applyFont="1" applyFill="1" applyBorder="1" applyAlignment="1">
      <alignment horizontal="right"/>
    </xf>
    <xf numFmtId="164" fontId="5" fillId="26" borderId="14" xfId="0" applyNumberFormat="1" applyFont="1" applyFill="1" applyBorder="1" applyAlignment="1">
      <alignment horizontal="right"/>
    </xf>
    <xf numFmtId="164" fontId="5" fillId="26" borderId="20" xfId="0" applyNumberFormat="1" applyFont="1" applyFill="1" applyBorder="1" applyAlignment="1">
      <alignment horizontal="right"/>
    </xf>
    <xf numFmtId="2" fontId="5" fillId="26" borderId="14" xfId="0" applyNumberFormat="1" applyFont="1" applyFill="1" applyBorder="1" applyAlignment="1">
      <alignment horizontal="right"/>
    </xf>
    <xf numFmtId="165" fontId="5" fillId="26" borderId="20" xfId="0" applyNumberFormat="1" applyFont="1" applyFill="1" applyBorder="1" applyAlignment="1">
      <alignment horizontal="right"/>
    </xf>
    <xf numFmtId="2" fontId="28" fillId="23" borderId="27" xfId="0" applyNumberFormat="1" applyFont="1" applyFill="1" applyBorder="1" applyAlignment="1">
      <alignment horizontal="right"/>
    </xf>
    <xf numFmtId="2" fontId="28" fillId="25" borderId="11" xfId="0" applyNumberFormat="1" applyFont="1" applyFill="1" applyBorder="1" applyAlignment="1">
      <alignment horizontal="right"/>
    </xf>
    <xf numFmtId="2" fontId="28" fillId="25" borderId="20" xfId="0" applyNumberFormat="1" applyFont="1" applyFill="1" applyBorder="1" applyAlignment="1">
      <alignment horizontal="right"/>
    </xf>
    <xf numFmtId="2" fontId="28" fillId="23" borderId="11" xfId="0" applyNumberFormat="1" applyFont="1" applyFill="1" applyBorder="1" applyAlignment="1">
      <alignment horizontal="right"/>
    </xf>
    <xf numFmtId="2" fontId="28" fillId="23" borderId="20" xfId="0" applyNumberFormat="1" applyFont="1" applyFill="1" applyBorder="1" applyAlignment="1">
      <alignment horizontal="right"/>
    </xf>
    <xf numFmtId="2" fontId="5" fillId="26" borderId="27" xfId="0" applyNumberFormat="1" applyFont="1" applyFill="1" applyBorder="1" applyAlignment="1">
      <alignment horizontal="right"/>
    </xf>
    <xf numFmtId="2" fontId="5" fillId="26" borderId="20" xfId="0" applyNumberFormat="1" applyFont="1" applyFill="1" applyBorder="1" applyAlignment="1">
      <alignment horizontal="right"/>
    </xf>
    <xf numFmtId="2" fontId="28" fillId="25" borderId="27" xfId="0" applyNumberFormat="1" applyFont="1" applyFill="1" applyBorder="1" applyAlignment="1">
      <alignment horizontal="right"/>
    </xf>
    <xf numFmtId="2" fontId="28" fillId="23" borderId="19" xfId="0" applyNumberFormat="1" applyFont="1" applyFill="1" applyBorder="1" applyAlignment="1">
      <alignment horizontal="right"/>
    </xf>
    <xf numFmtId="2" fontId="28" fillId="25" borderId="23" xfId="0" applyNumberFormat="1" applyFont="1" applyFill="1" applyBorder="1" applyAlignment="1">
      <alignment horizontal="right"/>
    </xf>
    <xf numFmtId="2" fontId="28" fillId="23" borderId="23" xfId="0" applyNumberFormat="1" applyFont="1" applyFill="1" applyBorder="1" applyAlignment="1">
      <alignment horizontal="right"/>
    </xf>
    <xf numFmtId="0" fontId="5" fillId="21" borderId="30" xfId="0" applyFont="1" applyFill="1" applyBorder="1" applyAlignment="1">
      <alignment horizontal="left"/>
    </xf>
    <xf numFmtId="0" fontId="5" fillId="21" borderId="19" xfId="0" applyFont="1" applyFill="1" applyBorder="1" applyAlignment="1">
      <alignment horizontal="left"/>
    </xf>
    <xf numFmtId="0" fontId="5" fillId="21" borderId="20" xfId="0" applyFont="1" applyFill="1" applyBorder="1" applyAlignment="1">
      <alignment horizontal="center"/>
    </xf>
    <xf numFmtId="0" fontId="5" fillId="21" borderId="23" xfId="0" applyFont="1" applyFill="1" applyBorder="1" applyAlignment="1">
      <alignment horizontal="center"/>
    </xf>
    <xf numFmtId="0" fontId="5" fillId="21" borderId="27" xfId="0" applyFont="1" applyFill="1" applyBorder="1" applyAlignment="1"/>
    <xf numFmtId="0" fontId="5" fillId="21" borderId="20" xfId="0" applyFont="1" applyFill="1" applyBorder="1" applyAlignment="1"/>
    <xf numFmtId="0" fontId="5" fillId="21" borderId="11" xfId="0" applyFont="1" applyFill="1" applyBorder="1" applyAlignment="1">
      <alignment horizontal="center"/>
    </xf>
    <xf numFmtId="0" fontId="5" fillId="22" borderId="30" xfId="0" applyFont="1" applyFill="1" applyBorder="1" applyAlignment="1">
      <alignment horizontal="left"/>
    </xf>
    <xf numFmtId="0" fontId="5" fillId="22" borderId="19" xfId="0" applyFont="1" applyFill="1" applyBorder="1" applyAlignment="1">
      <alignment horizontal="center"/>
    </xf>
    <xf numFmtId="0" fontId="5" fillId="22" borderId="20" xfId="0" applyFont="1" applyFill="1" applyBorder="1" applyAlignment="1">
      <alignment horizontal="center"/>
    </xf>
    <xf numFmtId="0" fontId="5" fillId="22" borderId="23" xfId="0" applyFont="1" applyFill="1" applyBorder="1" applyAlignment="1">
      <alignment horizontal="center"/>
    </xf>
    <xf numFmtId="0" fontId="5" fillId="22" borderId="27" xfId="0" applyFont="1" applyFill="1" applyBorder="1" applyAlignment="1">
      <alignment horizontal="center"/>
    </xf>
    <xf numFmtId="0" fontId="5" fillId="25" borderId="23" xfId="0" applyFont="1" applyFill="1" applyBorder="1" applyAlignment="1">
      <alignment horizontal="center"/>
    </xf>
    <xf numFmtId="0" fontId="5" fillId="25" borderId="20" xfId="0" applyFont="1" applyFill="1" applyBorder="1" applyAlignment="1">
      <alignment horizontal="center"/>
    </xf>
    <xf numFmtId="0" fontId="5" fillId="22" borderId="11" xfId="0" applyFont="1" applyFill="1" applyBorder="1" applyAlignment="1">
      <alignment horizontal="center"/>
    </xf>
    <xf numFmtId="0" fontId="30" fillId="26" borderId="20" xfId="0" applyFont="1" applyFill="1" applyBorder="1" applyAlignment="1">
      <alignment horizontal="center"/>
    </xf>
    <xf numFmtId="0" fontId="5" fillId="26" borderId="27" xfId="0" applyFont="1" applyFill="1" applyBorder="1" applyAlignment="1">
      <alignment horizontal="center"/>
    </xf>
    <xf numFmtId="2" fontId="30" fillId="26" borderId="14" xfId="0" applyNumberFormat="1" applyFont="1" applyFill="1" applyBorder="1" applyAlignment="1">
      <alignment horizontal="center"/>
    </xf>
    <xf numFmtId="2" fontId="5" fillId="26" borderId="24" xfId="0" applyNumberFormat="1" applyFont="1" applyFill="1" applyBorder="1" applyAlignment="1">
      <alignment horizontal="center"/>
    </xf>
    <xf numFmtId="2" fontId="5" fillId="26" borderId="14" xfId="0" applyNumberFormat="1" applyFont="1" applyFill="1" applyBorder="1" applyAlignment="1">
      <alignment horizontal="center"/>
    </xf>
    <xf numFmtId="0" fontId="28" fillId="24" borderId="29" xfId="0" applyFont="1" applyFill="1" applyBorder="1" applyAlignment="1">
      <alignment horizontal="left"/>
    </xf>
    <xf numFmtId="0" fontId="5" fillId="20" borderId="31" xfId="0" applyFont="1" applyFill="1" applyBorder="1" applyAlignment="1">
      <alignment horizontal="left"/>
    </xf>
    <xf numFmtId="1" fontId="30" fillId="26" borderId="14" xfId="0" applyNumberFormat="1" applyFont="1" applyFill="1" applyBorder="1" applyAlignment="1">
      <alignment horizontal="right"/>
    </xf>
    <xf numFmtId="164" fontId="30" fillId="26" borderId="14" xfId="0" applyNumberFormat="1" applyFont="1" applyFill="1" applyBorder="1" applyAlignment="1">
      <alignment horizontal="right"/>
    </xf>
    <xf numFmtId="0" fontId="5" fillId="20" borderId="30" xfId="0" applyFont="1" applyFill="1" applyBorder="1" applyAlignment="1">
      <alignment horizontal="left"/>
    </xf>
    <xf numFmtId="164" fontId="30" fillId="26" borderId="20" xfId="0" applyNumberFormat="1" applyFont="1" applyFill="1" applyBorder="1" applyAlignment="1">
      <alignment horizontal="right"/>
    </xf>
    <xf numFmtId="2" fontId="30" fillId="26" borderId="14" xfId="0" applyNumberFormat="1" applyFont="1" applyFill="1" applyBorder="1" applyAlignment="1">
      <alignment horizontal="right"/>
    </xf>
    <xf numFmtId="165" fontId="30" fillId="26" borderId="20" xfId="0" applyNumberFormat="1" applyFont="1" applyFill="1" applyBorder="1" applyAlignment="1">
      <alignment horizontal="right"/>
    </xf>
    <xf numFmtId="2" fontId="30" fillId="26" borderId="20" xfId="0" applyNumberFormat="1" applyFont="1" applyFill="1" applyBorder="1" applyAlignment="1">
      <alignment horizontal="right"/>
    </xf>
    <xf numFmtId="2" fontId="5" fillId="23" borderId="20" xfId="0" applyNumberFormat="1" applyFont="1" applyFill="1" applyBorder="1" applyAlignment="1">
      <alignment horizontal="right"/>
    </xf>
    <xf numFmtId="2" fontId="5" fillId="25" borderId="20" xfId="0" applyNumberFormat="1" applyFont="1" applyFill="1" applyBorder="1" applyAlignment="1">
      <alignment horizontal="right"/>
    </xf>
    <xf numFmtId="2" fontId="5" fillId="25" borderId="23" xfId="0" applyNumberFormat="1" applyFont="1" applyFill="1" applyBorder="1" applyAlignment="1">
      <alignment horizontal="right"/>
    </xf>
    <xf numFmtId="2" fontId="5" fillId="23" borderId="11" xfId="0" applyNumberFormat="1" applyFont="1" applyFill="1" applyBorder="1" applyAlignment="1">
      <alignment horizontal="right"/>
    </xf>
    <xf numFmtId="2" fontId="5" fillId="25" borderId="11" xfId="0" applyNumberFormat="1" applyFont="1" applyFill="1" applyBorder="1" applyAlignment="1">
      <alignment horizontal="right"/>
    </xf>
    <xf numFmtId="0" fontId="5" fillId="21" borderId="16" xfId="0" applyFont="1" applyFill="1" applyBorder="1" applyAlignment="1"/>
    <xf numFmtId="0" fontId="5" fillId="21" borderId="27" xfId="0" applyFont="1" applyFill="1" applyBorder="1" applyAlignment="1">
      <alignment horizontal="center"/>
    </xf>
    <xf numFmtId="0" fontId="5" fillId="25" borderId="11" xfId="0" applyFont="1" applyFill="1" applyBorder="1" applyAlignment="1"/>
    <xf numFmtId="0" fontId="5" fillId="25" borderId="20" xfId="0" applyFont="1" applyFill="1" applyBorder="1" applyAlignment="1"/>
    <xf numFmtId="0" fontId="5" fillId="22" borderId="11" xfId="0" applyFont="1" applyFill="1" applyBorder="1" applyAlignment="1"/>
    <xf numFmtId="0" fontId="5" fillId="22" borderId="20" xfId="0" applyFont="1" applyFill="1" applyBorder="1" applyAlignment="1"/>
    <xf numFmtId="0" fontId="5" fillId="25" borderId="23" xfId="0" applyFont="1" applyFill="1" applyBorder="1" applyAlignment="1"/>
    <xf numFmtId="2" fontId="30" fillId="26" borderId="18" xfId="0" applyNumberFormat="1" applyFont="1" applyFill="1" applyBorder="1" applyAlignment="1"/>
    <xf numFmtId="2" fontId="5" fillId="26" borderId="26" xfId="0" applyNumberFormat="1" applyFont="1" applyFill="1" applyBorder="1" applyAlignment="1"/>
    <xf numFmtId="2" fontId="5" fillId="26" borderId="18" xfId="0" applyNumberFormat="1" applyFont="1" applyFill="1" applyBorder="1" applyAlignment="1"/>
    <xf numFmtId="2" fontId="30" fillId="26" borderId="14" xfId="0" applyNumberFormat="1" applyFont="1" applyFill="1" applyBorder="1" applyAlignment="1"/>
    <xf numFmtId="2" fontId="5" fillId="26" borderId="24" xfId="0" applyNumberFormat="1" applyFont="1" applyFill="1" applyBorder="1" applyAlignment="1"/>
    <xf numFmtId="2" fontId="5" fillId="26" borderId="14" xfId="0" applyNumberFormat="1" applyFont="1" applyFill="1" applyBorder="1" applyAlignment="1"/>
    <xf numFmtId="2" fontId="5" fillId="24" borderId="25" xfId="0" applyNumberFormat="1" applyFont="1" applyFill="1" applyBorder="1" applyAlignment="1"/>
    <xf numFmtId="2" fontId="5" fillId="24" borderId="16" xfId="0" applyNumberFormat="1" applyFont="1" applyFill="1" applyBorder="1" applyAlignment="1"/>
    <xf numFmtId="0" fontId="5" fillId="21" borderId="27" xfId="0" applyFont="1" applyFill="1" applyBorder="1" applyAlignment="1">
      <alignment horizontal="left"/>
    </xf>
    <xf numFmtId="0" fontId="5" fillId="22" borderId="27" xfId="0" applyFont="1" applyFill="1" applyBorder="1" applyAlignment="1">
      <alignment horizontal="left"/>
    </xf>
    <xf numFmtId="0" fontId="28" fillId="24" borderId="25" xfId="0" applyFont="1" applyFill="1" applyBorder="1" applyAlignment="1">
      <alignment horizontal="left"/>
    </xf>
    <xf numFmtId="0" fontId="5" fillId="20" borderId="24" xfId="0" applyFont="1" applyFill="1" applyBorder="1" applyAlignment="1">
      <alignment horizontal="left"/>
    </xf>
    <xf numFmtId="0" fontId="5" fillId="20" borderId="27" xfId="0" applyFont="1" applyFill="1" applyBorder="1" applyAlignment="1">
      <alignment horizontal="left"/>
    </xf>
    <xf numFmtId="0" fontId="5" fillId="28" borderId="20" xfId="0" applyFont="1" applyFill="1" applyBorder="1" applyAlignment="1">
      <alignment horizontal="center"/>
    </xf>
    <xf numFmtId="0" fontId="5" fillId="28" borderId="27" xfId="0" applyFont="1" applyFill="1" applyBorder="1" applyAlignment="1">
      <alignment horizontal="center"/>
    </xf>
    <xf numFmtId="0" fontId="30" fillId="28" borderId="20" xfId="0" applyFont="1" applyFill="1" applyBorder="1" applyAlignment="1">
      <alignment horizontal="center"/>
    </xf>
    <xf numFmtId="0" fontId="35" fillId="0" borderId="0" xfId="0" applyFont="1" applyFill="1" applyAlignment="1"/>
    <xf numFmtId="0" fontId="5" fillId="21" borderId="25" xfId="0" applyFont="1" applyFill="1" applyBorder="1" applyAlignment="1">
      <alignment horizontal="center"/>
    </xf>
    <xf numFmtId="0" fontId="5" fillId="21" borderId="22" xfId="0" applyFont="1" applyFill="1" applyBorder="1" applyAlignment="1">
      <alignment horizontal="center"/>
    </xf>
    <xf numFmtId="0" fontId="5" fillId="21" borderId="16" xfId="0" applyFont="1" applyFill="1" applyBorder="1" applyAlignment="1">
      <alignment horizontal="center"/>
    </xf>
    <xf numFmtId="0" fontId="5" fillId="21" borderId="25" xfId="0" applyFont="1" applyFill="1" applyBorder="1" applyAlignment="1">
      <alignment horizontal="left"/>
    </xf>
    <xf numFmtId="1" fontId="5" fillId="23" borderId="24" xfId="0" applyNumberFormat="1" applyFont="1" applyFill="1" applyBorder="1" applyAlignment="1">
      <alignment horizontal="right"/>
    </xf>
    <xf numFmtId="164" fontId="5" fillId="23" borderId="24" xfId="0" applyNumberFormat="1" applyFont="1" applyFill="1" applyBorder="1" applyAlignment="1">
      <alignment horizontal="right"/>
    </xf>
    <xf numFmtId="164" fontId="5" fillId="23" borderId="27" xfId="0" applyNumberFormat="1" applyFont="1" applyFill="1" applyBorder="1" applyAlignment="1">
      <alignment horizontal="right"/>
    </xf>
    <xf numFmtId="2" fontId="5" fillId="23" borderId="24" xfId="0" applyNumberFormat="1" applyFont="1" applyFill="1" applyBorder="1" applyAlignment="1">
      <alignment horizontal="right"/>
    </xf>
    <xf numFmtId="165" fontId="5" fillId="23" borderId="27" xfId="0" applyNumberFormat="1" applyFont="1" applyFill="1" applyBorder="1" applyAlignment="1">
      <alignment horizontal="right"/>
    </xf>
    <xf numFmtId="2" fontId="5" fillId="23" borderId="27" xfId="0" applyNumberFormat="1" applyFont="1" applyFill="1" applyBorder="1" applyAlignment="1">
      <alignment horizontal="right"/>
    </xf>
    <xf numFmtId="0" fontId="35" fillId="21" borderId="25" xfId="0" applyFont="1" applyFill="1" applyBorder="1" applyAlignment="1">
      <alignment horizontal="left"/>
    </xf>
    <xf numFmtId="0" fontId="44" fillId="20" borderId="24" xfId="0" applyFont="1" applyFill="1" applyBorder="1"/>
    <xf numFmtId="2" fontId="35" fillId="18" borderId="21" xfId="0" applyNumberFormat="1" applyFont="1" applyFill="1" applyBorder="1" applyAlignment="1">
      <alignment horizontal="right"/>
    </xf>
    <xf numFmtId="2" fontId="35" fillId="18" borderId="0" xfId="0" applyNumberFormat="1" applyFont="1" applyFill="1" applyBorder="1" applyAlignment="1">
      <alignment horizontal="right"/>
    </xf>
    <xf numFmtId="2" fontId="35" fillId="18" borderId="14" xfId="0" applyNumberFormat="1" applyFont="1" applyFill="1" applyBorder="1" applyAlignment="1">
      <alignment horizontal="right"/>
    </xf>
    <xf numFmtId="2" fontId="35" fillId="18" borderId="36" xfId="0" applyNumberFormat="1" applyFont="1" applyFill="1" applyBorder="1" applyAlignment="1">
      <alignment horizontal="right"/>
    </xf>
    <xf numFmtId="2" fontId="35" fillId="18" borderId="10" xfId="0" applyNumberFormat="1" applyFont="1" applyFill="1" applyBorder="1" applyAlignment="1">
      <alignment horizontal="right"/>
    </xf>
    <xf numFmtId="2" fontId="35" fillId="18" borderId="18" xfId="0" applyNumberFormat="1" applyFont="1" applyFill="1" applyBorder="1" applyAlignment="1">
      <alignment horizontal="right"/>
    </xf>
    <xf numFmtId="0" fontId="35" fillId="20" borderId="24" xfId="0" applyFont="1" applyFill="1" applyBorder="1"/>
    <xf numFmtId="2" fontId="35" fillId="18" borderId="23" xfId="0" applyNumberFormat="1" applyFont="1" applyFill="1" applyBorder="1" applyAlignment="1">
      <alignment horizontal="right"/>
    </xf>
    <xf numFmtId="2" fontId="35" fillId="18" borderId="11" xfId="0" applyNumberFormat="1" applyFont="1" applyFill="1" applyBorder="1" applyAlignment="1">
      <alignment horizontal="right"/>
    </xf>
    <xf numFmtId="2" fontId="35" fillId="18" borderId="20" xfId="0" applyNumberFormat="1" applyFont="1" applyFill="1" applyBorder="1" applyAlignment="1">
      <alignment horizontal="right"/>
    </xf>
    <xf numFmtId="0" fontId="35" fillId="21" borderId="25" xfId="0" applyFont="1" applyFill="1" applyBorder="1"/>
    <xf numFmtId="2" fontId="35" fillId="21" borderId="22" xfId="0" applyNumberFormat="1" applyFont="1" applyFill="1" applyBorder="1" applyAlignment="1">
      <alignment horizontal="right"/>
    </xf>
    <xf numFmtId="2" fontId="35" fillId="21" borderId="12" xfId="0" applyNumberFormat="1" applyFont="1" applyFill="1" applyBorder="1" applyAlignment="1">
      <alignment horizontal="right"/>
    </xf>
    <xf numFmtId="2" fontId="35" fillId="21" borderId="16" xfId="0" applyNumberFormat="1" applyFont="1" applyFill="1" applyBorder="1" applyAlignment="1">
      <alignment horizontal="right"/>
    </xf>
    <xf numFmtId="165" fontId="35" fillId="20" borderId="36" xfId="0" applyNumberFormat="1" applyFont="1" applyFill="1" applyBorder="1" applyAlignment="1">
      <alignment horizontal="right"/>
    </xf>
    <xf numFmtId="165" fontId="35" fillId="20" borderId="10" xfId="0" applyNumberFormat="1" applyFont="1" applyFill="1" applyBorder="1" applyAlignment="1">
      <alignment horizontal="right"/>
    </xf>
    <xf numFmtId="165" fontId="35" fillId="20" borderId="18" xfId="0" applyNumberFormat="1" applyFont="1" applyFill="1" applyBorder="1" applyAlignment="1">
      <alignment horizontal="right"/>
    </xf>
    <xf numFmtId="165" fontId="35" fillId="20" borderId="21" xfId="0" applyNumberFormat="1" applyFont="1" applyFill="1" applyBorder="1" applyAlignment="1">
      <alignment horizontal="right"/>
    </xf>
    <xf numFmtId="165" fontId="35" fillId="20" borderId="0" xfId="0" applyNumberFormat="1" applyFont="1" applyFill="1" applyBorder="1" applyAlignment="1">
      <alignment horizontal="right"/>
    </xf>
    <xf numFmtId="165" fontId="35" fillId="20" borderId="14" xfId="0" applyNumberFormat="1" applyFont="1" applyFill="1" applyBorder="1" applyAlignment="1">
      <alignment horizontal="right"/>
    </xf>
    <xf numFmtId="165" fontId="35" fillId="21" borderId="22" xfId="0" applyNumberFormat="1" applyFont="1" applyFill="1" applyBorder="1" applyAlignment="1">
      <alignment horizontal="right"/>
    </xf>
    <xf numFmtId="165" fontId="35" fillId="21" borderId="12" xfId="0" applyNumberFormat="1" applyFont="1" applyFill="1" applyBorder="1" applyAlignment="1">
      <alignment horizontal="right"/>
    </xf>
    <xf numFmtId="165" fontId="35" fillId="21" borderId="16" xfId="0" applyNumberFormat="1" applyFont="1" applyFill="1" applyBorder="1" applyAlignment="1">
      <alignment horizontal="right"/>
    </xf>
    <xf numFmtId="0" fontId="35" fillId="19" borderId="24" xfId="0" applyFont="1" applyFill="1" applyBorder="1"/>
    <xf numFmtId="165" fontId="35" fillId="19" borderId="21" xfId="0" applyNumberFormat="1" applyFont="1" applyFill="1" applyBorder="1" applyAlignment="1">
      <alignment horizontal="right"/>
    </xf>
    <xf numFmtId="165" fontId="35" fillId="19" borderId="0" xfId="0" applyNumberFormat="1" applyFont="1" applyFill="1" applyBorder="1" applyAlignment="1">
      <alignment horizontal="right"/>
    </xf>
    <xf numFmtId="165" fontId="35" fillId="19" borderId="14" xfId="0" applyNumberFormat="1" applyFont="1" applyFill="1" applyBorder="1" applyAlignment="1">
      <alignment horizontal="right"/>
    </xf>
    <xf numFmtId="165" fontId="44" fillId="21" borderId="25" xfId="0" applyNumberFormat="1" applyFont="1" applyFill="1" applyBorder="1"/>
    <xf numFmtId="2" fontId="44" fillId="21" borderId="22" xfId="0" applyNumberFormat="1" applyFont="1" applyFill="1" applyBorder="1"/>
    <xf numFmtId="2" fontId="44" fillId="21" borderId="12" xfId="0" applyNumberFormat="1" applyFont="1" applyFill="1" applyBorder="1"/>
    <xf numFmtId="2" fontId="44" fillId="21" borderId="16" xfId="0" applyNumberFormat="1" applyFont="1" applyFill="1" applyBorder="1"/>
    <xf numFmtId="2" fontId="35" fillId="20" borderId="21" xfId="0" applyNumberFormat="1" applyFont="1" applyFill="1" applyBorder="1" applyAlignment="1">
      <alignment horizontal="right"/>
    </xf>
    <xf numFmtId="2" fontId="35" fillId="20" borderId="0" xfId="0" applyNumberFormat="1" applyFont="1" applyFill="1" applyBorder="1" applyAlignment="1">
      <alignment horizontal="right"/>
    </xf>
    <xf numFmtId="2" fontId="35" fillId="20" borderId="14" xfId="0" applyNumberFormat="1" applyFont="1" applyFill="1" applyBorder="1" applyAlignment="1">
      <alignment horizontal="right"/>
    </xf>
    <xf numFmtId="0" fontId="35" fillId="20" borderId="27" xfId="0" applyFont="1" applyFill="1" applyBorder="1"/>
    <xf numFmtId="2" fontId="35" fillId="20" borderId="23" xfId="0" applyNumberFormat="1" applyFont="1" applyFill="1" applyBorder="1" applyAlignment="1">
      <alignment horizontal="right"/>
    </xf>
    <xf numFmtId="2" fontId="35" fillId="20" borderId="11" xfId="0" applyNumberFormat="1" applyFont="1" applyFill="1" applyBorder="1" applyAlignment="1">
      <alignment horizontal="right"/>
    </xf>
    <xf numFmtId="2" fontId="35" fillId="20" borderId="20" xfId="0" applyNumberFormat="1" applyFont="1" applyFill="1" applyBorder="1" applyAlignment="1">
      <alignment horizontal="right"/>
    </xf>
    <xf numFmtId="0" fontId="35" fillId="0" borderId="0" xfId="0" applyFont="1" applyFill="1" applyAlignment="1">
      <alignment horizontal="left" vertical="top" wrapText="1"/>
    </xf>
    <xf numFmtId="0" fontId="34" fillId="0" borderId="0" xfId="0" applyFont="1" applyAlignment="1">
      <alignment horizontal="left" vertical="top" wrapText="1"/>
    </xf>
    <xf numFmtId="0" fontId="34" fillId="0" borderId="0" xfId="0" applyFont="1" applyAlignment="1">
      <alignment horizontal="left" vertical="top"/>
    </xf>
    <xf numFmtId="0" fontId="5" fillId="21" borderId="35" xfId="0" applyFont="1" applyFill="1" applyBorder="1" applyAlignment="1">
      <alignment horizontal="center"/>
    </xf>
    <xf numFmtId="0" fontId="5" fillId="21" borderId="32" xfId="0" applyFont="1" applyFill="1" applyBorder="1" applyAlignment="1">
      <alignment horizontal="center"/>
    </xf>
    <xf numFmtId="0" fontId="5" fillId="21" borderId="33" xfId="0" applyFont="1" applyFill="1" applyBorder="1" applyAlignment="1">
      <alignment horizontal="center"/>
    </xf>
    <xf numFmtId="0" fontId="5" fillId="21" borderId="25" xfId="0" applyFont="1" applyFill="1" applyBorder="1" applyAlignment="1">
      <alignment horizontal="center"/>
    </xf>
    <xf numFmtId="165" fontId="4" fillId="21" borderId="22" xfId="0" applyNumberFormat="1" applyFont="1" applyFill="1" applyBorder="1" applyAlignment="1">
      <alignment horizontal="center"/>
    </xf>
    <xf numFmtId="165" fontId="4" fillId="21" borderId="12" xfId="0" applyNumberFormat="1" applyFont="1" applyFill="1" applyBorder="1" applyAlignment="1">
      <alignment horizontal="center"/>
    </xf>
    <xf numFmtId="165" fontId="4" fillId="21" borderId="16" xfId="0" applyNumberFormat="1" applyFont="1" applyFill="1" applyBorder="1" applyAlignment="1">
      <alignment horizontal="center"/>
    </xf>
    <xf numFmtId="0" fontId="0" fillId="21" borderId="22" xfId="0" applyFont="1" applyFill="1" applyBorder="1" applyAlignment="1">
      <alignment horizontal="center"/>
    </xf>
    <xf numFmtId="0" fontId="0" fillId="21" borderId="12" xfId="0" applyFont="1" applyFill="1" applyBorder="1" applyAlignment="1">
      <alignment horizontal="center"/>
    </xf>
    <xf numFmtId="0" fontId="0" fillId="21" borderId="16" xfId="0" applyFont="1" applyFill="1" applyBorder="1" applyAlignment="1">
      <alignment horizontal="center"/>
    </xf>
    <xf numFmtId="0" fontId="34" fillId="0" borderId="0" xfId="0" applyFont="1" applyAlignment="1">
      <alignment horizontal="left" vertical="center" wrapText="1"/>
    </xf>
    <xf numFmtId="0" fontId="34" fillId="0" borderId="0" xfId="0" applyFont="1" applyAlignment="1">
      <alignment horizontal="left" vertical="center"/>
    </xf>
    <xf numFmtId="1" fontId="0" fillId="0" borderId="0" xfId="0" applyNumberFormat="1" applyAlignment="1">
      <alignment horizontal="left" wrapText="1"/>
    </xf>
    <xf numFmtId="1" fontId="0" fillId="0" borderId="0" xfId="0" applyNumberFormat="1" applyAlignment="1">
      <alignment horizontal="left"/>
    </xf>
    <xf numFmtId="0" fontId="35" fillId="0" borderId="0" xfId="0" applyFont="1" applyAlignment="1">
      <alignment horizontal="left" wrapText="1"/>
    </xf>
    <xf numFmtId="0" fontId="35" fillId="0" borderId="0" xfId="0" applyFont="1" applyAlignment="1">
      <alignment horizontal="left"/>
    </xf>
    <xf numFmtId="0" fontId="4" fillId="21" borderId="35" xfId="0" applyFont="1" applyFill="1" applyBorder="1" applyAlignment="1">
      <alignment horizontal="center"/>
    </xf>
    <xf numFmtId="0" fontId="4" fillId="21" borderId="32" xfId="0" applyFont="1" applyFill="1" applyBorder="1" applyAlignment="1">
      <alignment horizontal="center"/>
    </xf>
    <xf numFmtId="0" fontId="4" fillId="21" borderId="33" xfId="0" applyFont="1" applyFill="1" applyBorder="1" applyAlignment="1">
      <alignment horizontal="center"/>
    </xf>
    <xf numFmtId="0" fontId="5" fillId="21" borderId="22" xfId="0" applyFont="1" applyFill="1" applyBorder="1" applyAlignment="1">
      <alignment horizontal="center"/>
    </xf>
    <xf numFmtId="0" fontId="5" fillId="21" borderId="12" xfId="0" applyFont="1" applyFill="1" applyBorder="1" applyAlignment="1">
      <alignment horizontal="center"/>
    </xf>
    <xf numFmtId="0" fontId="5" fillId="21" borderId="16" xfId="0" applyFont="1" applyFill="1" applyBorder="1" applyAlignment="1">
      <alignment horizontal="center"/>
    </xf>
    <xf numFmtId="0" fontId="35" fillId="0" borderId="0" xfId="0" applyFont="1" applyAlignment="1">
      <alignment horizontal="left" vertical="top" wrapText="1"/>
    </xf>
    <xf numFmtId="0" fontId="35" fillId="0" borderId="0" xfId="0" applyFont="1" applyAlignment="1">
      <alignment horizontal="left" vertical="top"/>
    </xf>
    <xf numFmtId="0" fontId="35" fillId="21" borderId="22" xfId="0" applyFont="1" applyFill="1" applyBorder="1" applyAlignment="1">
      <alignment horizontal="center"/>
    </xf>
    <xf numFmtId="0" fontId="35" fillId="21" borderId="12" xfId="0" applyFont="1" applyFill="1" applyBorder="1" applyAlignment="1">
      <alignment horizontal="center"/>
    </xf>
    <xf numFmtId="0" fontId="35" fillId="21" borderId="16" xfId="0" applyFont="1" applyFill="1" applyBorder="1" applyAlignment="1">
      <alignment horizontal="center"/>
    </xf>
    <xf numFmtId="0" fontId="35" fillId="21" borderId="36" xfId="0" applyFont="1" applyFill="1" applyBorder="1" applyAlignment="1">
      <alignment horizontal="center"/>
    </xf>
    <xf numFmtId="0" fontId="35" fillId="21" borderId="10" xfId="0" applyFont="1" applyFill="1" applyBorder="1" applyAlignment="1">
      <alignment horizontal="center"/>
    </xf>
    <xf numFmtId="0" fontId="35" fillId="21" borderId="18" xfId="0" applyFont="1" applyFill="1" applyBorder="1" applyAlignment="1">
      <alignment horizontal="center"/>
    </xf>
    <xf numFmtId="2" fontId="0" fillId="27" borderId="22" xfId="0" applyNumberFormat="1" applyFont="1" applyFill="1" applyBorder="1" applyAlignment="1">
      <alignment horizontal="center"/>
    </xf>
    <xf numFmtId="2" fontId="0" fillId="27" borderId="12" xfId="0" applyNumberFormat="1" applyFont="1" applyFill="1" applyBorder="1" applyAlignment="1">
      <alignment horizontal="center"/>
    </xf>
    <xf numFmtId="2" fontId="0" fillId="27" borderId="16" xfId="0" applyNumberFormat="1" applyFont="1" applyFill="1" applyBorder="1" applyAlignment="1">
      <alignment horizontal="center"/>
    </xf>
    <xf numFmtId="0" fontId="29" fillId="0" borderId="0" xfId="0" applyFont="1" applyAlignment="1">
      <alignment horizontal="left" vertical="center" wrapText="1"/>
    </xf>
    <xf numFmtId="0" fontId="5" fillId="21" borderId="12" xfId="0" applyFont="1" applyFill="1" applyBorder="1" applyAlignment="1">
      <alignment horizontal="left"/>
    </xf>
    <xf numFmtId="0" fontId="5" fillId="21" borderId="16" xfId="0" applyFont="1" applyFill="1" applyBorder="1" applyAlignment="1">
      <alignment horizontal="left"/>
    </xf>
    <xf numFmtId="0" fontId="5" fillId="26" borderId="26" xfId="0" applyFont="1" applyFill="1" applyBorder="1" applyAlignment="1">
      <alignment horizontal="center" vertical="center"/>
    </xf>
    <xf numFmtId="0" fontId="5" fillId="26" borderId="24" xfId="0" applyFont="1" applyFill="1" applyBorder="1" applyAlignment="1">
      <alignment horizontal="center" vertical="center"/>
    </xf>
    <xf numFmtId="0" fontId="5" fillId="26" borderId="27" xfId="0" applyFont="1" applyFill="1" applyBorder="1" applyAlignment="1">
      <alignment horizontal="center" vertical="center"/>
    </xf>
    <xf numFmtId="0" fontId="5" fillId="21" borderId="22" xfId="0" applyFont="1" applyFill="1" applyBorder="1" applyAlignment="1">
      <alignment horizontal="center" vertical="center"/>
    </xf>
    <xf numFmtId="0" fontId="5" fillId="21" borderId="12" xfId="0" applyFont="1" applyFill="1" applyBorder="1" applyAlignment="1">
      <alignment horizontal="center" vertical="center"/>
    </xf>
    <xf numFmtId="0" fontId="5" fillId="21" borderId="16" xfId="0" applyFont="1" applyFill="1" applyBorder="1" applyAlignment="1">
      <alignment horizontal="center" vertical="center"/>
    </xf>
    <xf numFmtId="0" fontId="5" fillId="21" borderId="25" xfId="0" applyFont="1" applyFill="1" applyBorder="1" applyAlignment="1">
      <alignment horizontal="left"/>
    </xf>
    <xf numFmtId="0" fontId="5" fillId="21" borderId="22" xfId="0" applyFont="1" applyFill="1" applyBorder="1" applyAlignment="1">
      <alignment horizontal="left"/>
    </xf>
    <xf numFmtId="0" fontId="35" fillId="0" borderId="0" xfId="0" applyFont="1" applyFill="1" applyBorder="1" applyAlignment="1">
      <alignment horizontal="left" wrapText="1"/>
    </xf>
    <xf numFmtId="0" fontId="35" fillId="0" borderId="0" xfId="0" applyFont="1" applyFill="1" applyBorder="1" applyAlignment="1">
      <alignment horizontal="left"/>
    </xf>
    <xf numFmtId="0" fontId="30" fillId="26" borderId="18" xfId="0" applyFont="1" applyFill="1" applyBorder="1" applyAlignment="1">
      <alignment horizontal="center" vertical="center" wrapText="1"/>
    </xf>
    <xf numFmtId="0" fontId="30" fillId="26" borderId="14" xfId="0" applyFont="1" applyFill="1" applyBorder="1" applyAlignment="1">
      <alignment horizontal="center" vertical="center"/>
    </xf>
    <xf numFmtId="0" fontId="30" fillId="26" borderId="20" xfId="0" applyFont="1" applyFill="1" applyBorder="1" applyAlignment="1">
      <alignment horizontal="center" vertical="center"/>
    </xf>
    <xf numFmtId="0" fontId="5" fillId="26" borderId="18" xfId="0" applyFont="1" applyFill="1" applyBorder="1" applyAlignment="1">
      <alignment horizontal="center" vertical="center"/>
    </xf>
    <xf numFmtId="0" fontId="5" fillId="26" borderId="14" xfId="0" applyFont="1" applyFill="1" applyBorder="1" applyAlignment="1">
      <alignment horizontal="center" vertical="center"/>
    </xf>
    <xf numFmtId="0" fontId="5" fillId="26" borderId="2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3" fillId="0" borderId="0" xfId="0" applyFont="1" applyBorder="1" applyAlignment="1">
      <alignment horizontal="center" vertical="center"/>
    </xf>
    <xf numFmtId="0" fontId="29" fillId="0" borderId="0" xfId="0" applyFont="1" applyAlignment="1">
      <alignment horizontal="left" vertical="top" wrapText="1"/>
    </xf>
    <xf numFmtId="0" fontId="29" fillId="0" borderId="0" xfId="0" applyFont="1" applyBorder="1" applyAlignment="1">
      <alignment horizontal="left" vertical="top" wrapText="1"/>
    </xf>
  </cellXfs>
  <cellStyles count="46">
    <cellStyle name="_FS" xfId="45"/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Normal 2" xfId="19"/>
    <cellStyle name="Normal 3" xfId="20"/>
    <cellStyle name="Normal_CKD rocks" xfId="21"/>
    <cellStyle name="Акцент1" xfId="22" builtinId="29" customBuiltin="1"/>
    <cellStyle name="Акцент2" xfId="23" builtinId="33" customBuiltin="1"/>
    <cellStyle name="Акцент3" xfId="24" builtinId="37" customBuiltin="1"/>
    <cellStyle name="Акцент4" xfId="25" builtinId="41" customBuiltin="1"/>
    <cellStyle name="Акцент5" xfId="26" builtinId="45" customBuiltin="1"/>
    <cellStyle name="Акцент6" xfId="27" builtinId="49" customBuiltin="1"/>
    <cellStyle name="Ввод " xfId="28" builtinId="20" customBuiltin="1"/>
    <cellStyle name="Вывод" xfId="29" builtinId="21" customBuiltin="1"/>
    <cellStyle name="Вычисление" xfId="30" builtinId="22" customBuiltin="1"/>
    <cellStyle name="Заголовок 1" xfId="31" builtinId="16" customBuiltin="1"/>
    <cellStyle name="Заголовок 2" xfId="32" builtinId="17" customBuiltin="1"/>
    <cellStyle name="Заголовок 3" xfId="33" builtinId="18" customBuiltin="1"/>
    <cellStyle name="Заголовок 4" xfId="34" builtinId="19" customBuiltin="1"/>
    <cellStyle name="Итог" xfId="35" builtinId="25" customBuiltin="1"/>
    <cellStyle name="Контрольная ячейка" xfId="36" builtinId="23" customBuiltin="1"/>
    <cellStyle name="Название" xfId="37" builtinId="15" customBuiltin="1"/>
    <cellStyle name="Нейтральный" xfId="38" builtinId="28" customBuiltin="1"/>
    <cellStyle name="Обычный" xfId="0" builtinId="0"/>
    <cellStyle name="Плохой" xfId="39" builtinId="27" customBuiltin="1"/>
    <cellStyle name="Пояснение" xfId="40" builtinId="53" customBuiltin="1"/>
    <cellStyle name="Примечание" xfId="41" builtinId="10" customBuiltin="1"/>
    <cellStyle name="Связанная ячейка" xfId="42" builtinId="24" customBuiltin="1"/>
    <cellStyle name="Текст предупреждения" xfId="43" builtinId="11" customBuiltin="1"/>
    <cellStyle name="Хороший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1D479B"/>
      <color rgb="FF00CCFF"/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'[1]Лист1 (3)'!$AS$2:$AS$166</c:f>
              <c:numCache>
                <c:formatCode>General</c:formatCode>
                <c:ptCount val="165"/>
                <c:pt idx="0">
                  <c:v>24.420830308230478</c:v>
                </c:pt>
                <c:pt idx="1">
                  <c:v>28.251740523814778</c:v>
                </c:pt>
                <c:pt idx="2">
                  <c:v>29.52521473362491</c:v>
                </c:pt>
                <c:pt idx="3">
                  <c:v>28.800513149454783</c:v>
                </c:pt>
                <c:pt idx="4">
                  <c:v>30.138556099593711</c:v>
                </c:pt>
                <c:pt idx="5">
                  <c:v>26.510138740661688</c:v>
                </c:pt>
                <c:pt idx="6">
                  <c:v>24.258370058541079</c:v>
                </c:pt>
                <c:pt idx="7">
                  <c:v>24.26814025393066</c:v>
                </c:pt>
                <c:pt idx="8">
                  <c:v>30.304131201992941</c:v>
                </c:pt>
                <c:pt idx="9">
                  <c:v>24.348684210526315</c:v>
                </c:pt>
                <c:pt idx="10">
                  <c:v>24.128597834697651</c:v>
                </c:pt>
                <c:pt idx="11">
                  <c:v>24.14066108068879</c:v>
                </c:pt>
                <c:pt idx="12">
                  <c:v>24.100908971150044</c:v>
                </c:pt>
                <c:pt idx="13">
                  <c:v>24.376529734735726</c:v>
                </c:pt>
                <c:pt idx="14">
                  <c:v>29.79311063630205</c:v>
                </c:pt>
                <c:pt idx="15">
                  <c:v>29.47849377658736</c:v>
                </c:pt>
                <c:pt idx="16">
                  <c:v>29.980647523406034</c:v>
                </c:pt>
                <c:pt idx="17">
                  <c:v>29.171522407034644</c:v>
                </c:pt>
                <c:pt idx="18">
                  <c:v>28.220589847604433</c:v>
                </c:pt>
                <c:pt idx="19">
                  <c:v>24.474504343213312</c:v>
                </c:pt>
                <c:pt idx="20">
                  <c:v>23.837325018244545</c:v>
                </c:pt>
                <c:pt idx="21">
                  <c:v>24.210176255404058</c:v>
                </c:pt>
                <c:pt idx="22">
                  <c:v>28.919934381118694</c:v>
                </c:pt>
                <c:pt idx="23">
                  <c:v>28.07146998366099</c:v>
                </c:pt>
                <c:pt idx="24">
                  <c:v>24.19586820083682</c:v>
                </c:pt>
                <c:pt idx="25">
                  <c:v>24.125988368293797</c:v>
                </c:pt>
                <c:pt idx="26">
                  <c:v>24.455951756685895</c:v>
                </c:pt>
                <c:pt idx="27">
                  <c:v>24.412899849545365</c:v>
                </c:pt>
                <c:pt idx="28">
                  <c:v>27.049582719685816</c:v>
                </c:pt>
                <c:pt idx="29">
                  <c:v>24.388002887707554</c:v>
                </c:pt>
                <c:pt idx="30">
                  <c:v>24.366840731070496</c:v>
                </c:pt>
                <c:pt idx="31">
                  <c:v>24.211920529801322</c:v>
                </c:pt>
                <c:pt idx="32">
                  <c:v>24.028853153332012</c:v>
                </c:pt>
                <c:pt idx="33">
                  <c:v>24.020939632893775</c:v>
                </c:pt>
                <c:pt idx="34">
                  <c:v>29.41268029469752</c:v>
                </c:pt>
                <c:pt idx="35">
                  <c:v>28.612625838926171</c:v>
                </c:pt>
                <c:pt idx="36">
                  <c:v>28.548812664907651</c:v>
                </c:pt>
                <c:pt idx="37">
                  <c:v>29.943123061013445</c:v>
                </c:pt>
                <c:pt idx="38">
                  <c:v>23.336420161397008</c:v>
                </c:pt>
                <c:pt idx="39">
                  <c:v>23.658953457796475</c:v>
                </c:pt>
                <c:pt idx="40">
                  <c:v>23.400305019561038</c:v>
                </c:pt>
                <c:pt idx="41">
                  <c:v>23.612026902281414</c:v>
                </c:pt>
                <c:pt idx="42">
                  <c:v>24.315450784687112</c:v>
                </c:pt>
                <c:pt idx="43">
                  <c:v>24.754885832730142</c:v>
                </c:pt>
                <c:pt idx="44">
                  <c:v>28.759714345725691</c:v>
                </c:pt>
                <c:pt idx="45">
                  <c:v>28.318396351487511</c:v>
                </c:pt>
                <c:pt idx="46">
                  <c:v>28.89630711454204</c:v>
                </c:pt>
                <c:pt idx="47">
                  <c:v>28.800834202294055</c:v>
                </c:pt>
                <c:pt idx="48">
                  <c:v>30.545949910929476</c:v>
                </c:pt>
                <c:pt idx="49">
                  <c:v>29.19293492419111</c:v>
                </c:pt>
                <c:pt idx="50">
                  <c:v>24.693462723755815</c:v>
                </c:pt>
                <c:pt idx="51">
                  <c:v>24.829037348763805</c:v>
                </c:pt>
                <c:pt idx="52">
                  <c:v>24.859800752127729</c:v>
                </c:pt>
                <c:pt idx="53">
                  <c:v>25.871806829369397</c:v>
                </c:pt>
                <c:pt idx="54">
                  <c:v>27.672890372379261</c:v>
                </c:pt>
                <c:pt idx="55">
                  <c:v>24.711073754990544</c:v>
                </c:pt>
                <c:pt idx="56">
                  <c:v>23.981960472211171</c:v>
                </c:pt>
                <c:pt idx="57">
                  <c:v>28.820361178582743</c:v>
                </c:pt>
                <c:pt idx="58">
                  <c:v>28.814810907748299</c:v>
                </c:pt>
                <c:pt idx="59">
                  <c:v>24.179597226807527</c:v>
                </c:pt>
                <c:pt idx="60">
                  <c:v>28.773534730347837</c:v>
                </c:pt>
                <c:pt idx="61">
                  <c:v>28.569924732880676</c:v>
                </c:pt>
                <c:pt idx="62">
                  <c:v>28.814187400741137</c:v>
                </c:pt>
                <c:pt idx="63">
                  <c:v>24.219940377608477</c:v>
                </c:pt>
                <c:pt idx="64">
                  <c:v>24.077773338660272</c:v>
                </c:pt>
                <c:pt idx="65">
                  <c:v>25.561853951317108</c:v>
                </c:pt>
                <c:pt idx="66">
                  <c:v>25.637958532695375</c:v>
                </c:pt>
                <c:pt idx="67">
                  <c:v>29.94964645382473</c:v>
                </c:pt>
                <c:pt idx="68">
                  <c:v>29.113723836136447</c:v>
                </c:pt>
                <c:pt idx="69">
                  <c:v>29.817476135529215</c:v>
                </c:pt>
                <c:pt idx="70">
                  <c:v>29.648667267235439</c:v>
                </c:pt>
                <c:pt idx="71">
                  <c:v>25.646652038034446</c:v>
                </c:pt>
                <c:pt idx="72">
                  <c:v>25.590996870213758</c:v>
                </c:pt>
                <c:pt idx="73">
                  <c:v>30.693589945837939</c:v>
                </c:pt>
                <c:pt idx="74">
                  <c:v>30.776923886724916</c:v>
                </c:pt>
                <c:pt idx="75">
                  <c:v>31.586127288944855</c:v>
                </c:pt>
                <c:pt idx="76">
                  <c:v>30.252420846480256</c:v>
                </c:pt>
                <c:pt idx="77">
                  <c:v>30.699330428313321</c:v>
                </c:pt>
                <c:pt idx="78">
                  <c:v>30.103260869565219</c:v>
                </c:pt>
                <c:pt idx="79">
                  <c:v>30.241741821868828</c:v>
                </c:pt>
                <c:pt idx="80">
                  <c:v>31.566574054285102</c:v>
                </c:pt>
                <c:pt idx="81">
                  <c:v>26.080556670681119</c:v>
                </c:pt>
                <c:pt idx="82">
                  <c:v>25.975414216996256</c:v>
                </c:pt>
                <c:pt idx="83">
                  <c:v>25.600640683395621</c:v>
                </c:pt>
                <c:pt idx="84">
                  <c:v>25.573333333333338</c:v>
                </c:pt>
                <c:pt idx="85">
                  <c:v>25.454787765709337</c:v>
                </c:pt>
                <c:pt idx="86">
                  <c:v>31.424956507986714</c:v>
                </c:pt>
                <c:pt idx="87">
                  <c:v>24.594915030957715</c:v>
                </c:pt>
                <c:pt idx="88">
                  <c:v>27.288693743139408</c:v>
                </c:pt>
                <c:pt idx="89">
                  <c:v>27.360078171651921</c:v>
                </c:pt>
                <c:pt idx="90">
                  <c:v>25.219842921393571</c:v>
                </c:pt>
                <c:pt idx="91">
                  <c:v>25.271994627266626</c:v>
                </c:pt>
                <c:pt idx="92">
                  <c:v>25.107382550335572</c:v>
                </c:pt>
                <c:pt idx="93">
                  <c:v>30.842666666666663</c:v>
                </c:pt>
                <c:pt idx="94">
                  <c:v>30.217295389366868</c:v>
                </c:pt>
                <c:pt idx="95">
                  <c:v>29.890897422184189</c:v>
                </c:pt>
                <c:pt idx="96">
                  <c:v>25.040246847330295</c:v>
                </c:pt>
                <c:pt idx="97">
                  <c:v>27.463346269943941</c:v>
                </c:pt>
                <c:pt idx="98">
                  <c:v>31.37203580589436</c:v>
                </c:pt>
                <c:pt idx="99">
                  <c:v>25.412960609911057</c:v>
                </c:pt>
                <c:pt idx="100">
                  <c:v>25.065660987271865</c:v>
                </c:pt>
                <c:pt idx="101">
                  <c:v>29.800459674049307</c:v>
                </c:pt>
                <c:pt idx="102">
                  <c:v>30.734267626210706</c:v>
                </c:pt>
                <c:pt idx="103">
                  <c:v>30.852639373743784</c:v>
                </c:pt>
                <c:pt idx="104">
                  <c:v>30.295958417311976</c:v>
                </c:pt>
                <c:pt idx="105">
                  <c:v>28.25603557814485</c:v>
                </c:pt>
                <c:pt idx="106">
                  <c:v>28.631935620499789</c:v>
                </c:pt>
                <c:pt idx="107">
                  <c:v>30.477785336752316</c:v>
                </c:pt>
                <c:pt idx="108">
                  <c:v>28.522373645240904</c:v>
                </c:pt>
                <c:pt idx="109">
                  <c:v>22.90200677612718</c:v>
                </c:pt>
                <c:pt idx="110">
                  <c:v>22.796747967479675</c:v>
                </c:pt>
                <c:pt idx="111">
                  <c:v>22.598722794213472</c:v>
                </c:pt>
                <c:pt idx="112">
                  <c:v>22.719048849831999</c:v>
                </c:pt>
                <c:pt idx="113">
                  <c:v>22.913683114177839</c:v>
                </c:pt>
                <c:pt idx="114">
                  <c:v>27.348375740118421</c:v>
                </c:pt>
                <c:pt idx="115">
                  <c:v>26.982926302139614</c:v>
                </c:pt>
                <c:pt idx="116">
                  <c:v>22.876410322915316</c:v>
                </c:pt>
                <c:pt idx="117">
                  <c:v>22.945272336825667</c:v>
                </c:pt>
                <c:pt idx="118">
                  <c:v>22.848006265091694</c:v>
                </c:pt>
                <c:pt idx="119">
                  <c:v>22.871648008331164</c:v>
                </c:pt>
                <c:pt idx="120">
                  <c:v>22.955831652897935</c:v>
                </c:pt>
                <c:pt idx="121">
                  <c:v>22.86178861788618</c:v>
                </c:pt>
                <c:pt idx="122">
                  <c:v>29.106039987438503</c:v>
                </c:pt>
                <c:pt idx="123">
                  <c:v>28.512223271430067</c:v>
                </c:pt>
                <c:pt idx="124">
                  <c:v>28.788747069549359</c:v>
                </c:pt>
                <c:pt idx="125">
                  <c:v>29.369454507271485</c:v>
                </c:pt>
                <c:pt idx="126">
                  <c:v>29.001453186630684</c:v>
                </c:pt>
                <c:pt idx="127">
                  <c:v>23.635890089855451</c:v>
                </c:pt>
                <c:pt idx="128">
                  <c:v>23.254139668826493</c:v>
                </c:pt>
                <c:pt idx="129">
                  <c:v>23.434541299379692</c:v>
                </c:pt>
                <c:pt idx="130">
                  <c:v>29.487515049992151</c:v>
                </c:pt>
                <c:pt idx="131">
                  <c:v>29.891956782713081</c:v>
                </c:pt>
                <c:pt idx="132">
                  <c:v>23.629053519641442</c:v>
                </c:pt>
                <c:pt idx="133">
                  <c:v>23.619873817034694</c:v>
                </c:pt>
                <c:pt idx="134">
                  <c:v>23.621891856334692</c:v>
                </c:pt>
                <c:pt idx="135">
                  <c:v>23.829563387690687</c:v>
                </c:pt>
                <c:pt idx="136">
                  <c:v>22.625282896863887</c:v>
                </c:pt>
                <c:pt idx="137">
                  <c:v>22.547499030632029</c:v>
                </c:pt>
                <c:pt idx="138">
                  <c:v>22.51352744138109</c:v>
                </c:pt>
                <c:pt idx="139">
                  <c:v>22.503054858833366</c:v>
                </c:pt>
                <c:pt idx="140">
                  <c:v>22.322005427057757</c:v>
                </c:pt>
                <c:pt idx="141">
                  <c:v>22.699703187508064</c:v>
                </c:pt>
                <c:pt idx="142">
                  <c:v>26.04304373116176</c:v>
                </c:pt>
                <c:pt idx="143">
                  <c:v>25.359034565609129</c:v>
                </c:pt>
                <c:pt idx="144">
                  <c:v>26.493051872281743</c:v>
                </c:pt>
                <c:pt idx="145">
                  <c:v>25.640684284097716</c:v>
                </c:pt>
                <c:pt idx="146">
                  <c:v>25.485131465659975</c:v>
                </c:pt>
                <c:pt idx="147">
                  <c:v>25.597880092745946</c:v>
                </c:pt>
                <c:pt idx="148">
                  <c:v>29.35455829620776</c:v>
                </c:pt>
                <c:pt idx="149">
                  <c:v>29.177204972286496</c:v>
                </c:pt>
                <c:pt idx="150">
                  <c:v>28.912667531344578</c:v>
                </c:pt>
                <c:pt idx="151">
                  <c:v>28.691706303646601</c:v>
                </c:pt>
                <c:pt idx="152">
                  <c:v>29.660105410347427</c:v>
                </c:pt>
                <c:pt idx="153">
                  <c:v>25.851424019119701</c:v>
                </c:pt>
                <c:pt idx="154">
                  <c:v>22.588265338696289</c:v>
                </c:pt>
                <c:pt idx="155">
                  <c:v>22.608306136814488</c:v>
                </c:pt>
                <c:pt idx="156">
                  <c:v>22.941514127176479</c:v>
                </c:pt>
                <c:pt idx="157">
                  <c:v>22.776073619631902</c:v>
                </c:pt>
                <c:pt idx="158">
                  <c:v>28.561585753656988</c:v>
                </c:pt>
                <c:pt idx="159">
                  <c:v>27.778974579922451</c:v>
                </c:pt>
                <c:pt idx="160">
                  <c:v>27.322081272844549</c:v>
                </c:pt>
                <c:pt idx="161">
                  <c:v>28.635510118923431</c:v>
                </c:pt>
                <c:pt idx="162">
                  <c:v>22.658244002041862</c:v>
                </c:pt>
                <c:pt idx="163">
                  <c:v>23.036924899624829</c:v>
                </c:pt>
                <c:pt idx="164">
                  <c:v>23.321346845374308</c:v>
                </c:pt>
              </c:numCache>
            </c:numRef>
          </c:xVal>
          <c:yVal>
            <c:numRef>
              <c:f>'[1]Лист1 (3)'!$AT$2:$AT$166</c:f>
              <c:numCache>
                <c:formatCode>General</c:formatCode>
                <c:ptCount val="165"/>
                <c:pt idx="0">
                  <c:v>35.601610454755459</c:v>
                </c:pt>
                <c:pt idx="1">
                  <c:v>31.323903193723059</c:v>
                </c:pt>
                <c:pt idx="2">
                  <c:v>26.605891342151029</c:v>
                </c:pt>
                <c:pt idx="3">
                  <c:v>27.966645285439384</c:v>
                </c:pt>
                <c:pt idx="4">
                  <c:v>25.836024585894364</c:v>
                </c:pt>
                <c:pt idx="5">
                  <c:v>29.743863393810031</c:v>
                </c:pt>
                <c:pt idx="6">
                  <c:v>35.841610208511476</c:v>
                </c:pt>
                <c:pt idx="7">
                  <c:v>35.85948292875468</c:v>
                </c:pt>
                <c:pt idx="8">
                  <c:v>26.603695246003735</c:v>
                </c:pt>
                <c:pt idx="9">
                  <c:v>35.861842105263158</c:v>
                </c:pt>
                <c:pt idx="10">
                  <c:v>35.839714813836814</c:v>
                </c:pt>
                <c:pt idx="11">
                  <c:v>35.719469552022161</c:v>
                </c:pt>
                <c:pt idx="12">
                  <c:v>35.91094717428534</c:v>
                </c:pt>
                <c:pt idx="13">
                  <c:v>35.470000661506909</c:v>
                </c:pt>
                <c:pt idx="14">
                  <c:v>26.426598572098602</c:v>
                </c:pt>
                <c:pt idx="15">
                  <c:v>26.826322146946058</c:v>
                </c:pt>
                <c:pt idx="16">
                  <c:v>26.303676970552853</c:v>
                </c:pt>
                <c:pt idx="17">
                  <c:v>27.725394639262635</c:v>
                </c:pt>
                <c:pt idx="18">
                  <c:v>28.445345905054275</c:v>
                </c:pt>
                <c:pt idx="19">
                  <c:v>35.521517140773163</c:v>
                </c:pt>
                <c:pt idx="20">
                  <c:v>35.746035958336094</c:v>
                </c:pt>
                <c:pt idx="21">
                  <c:v>35.517126704356507</c:v>
                </c:pt>
                <c:pt idx="22">
                  <c:v>27.136582526326926</c:v>
                </c:pt>
                <c:pt idx="23">
                  <c:v>27.539134559637379</c:v>
                </c:pt>
                <c:pt idx="24">
                  <c:v>35.852510460251047</c:v>
                </c:pt>
                <c:pt idx="25">
                  <c:v>36.195517218845978</c:v>
                </c:pt>
                <c:pt idx="26">
                  <c:v>35.979286837965383</c:v>
                </c:pt>
                <c:pt idx="27">
                  <c:v>35.899784130306791</c:v>
                </c:pt>
                <c:pt idx="28">
                  <c:v>30.453280968744888</c:v>
                </c:pt>
                <c:pt idx="29">
                  <c:v>35.840388527925441</c:v>
                </c:pt>
                <c:pt idx="30">
                  <c:v>36.031331592689298</c:v>
                </c:pt>
                <c:pt idx="31">
                  <c:v>35.788079470198674</c:v>
                </c:pt>
                <c:pt idx="32">
                  <c:v>35.953940837800282</c:v>
                </c:pt>
                <c:pt idx="33">
                  <c:v>35.915446292492213</c:v>
                </c:pt>
                <c:pt idx="34">
                  <c:v>26.600601847047834</c:v>
                </c:pt>
                <c:pt idx="35">
                  <c:v>27.328020134228186</c:v>
                </c:pt>
                <c:pt idx="36">
                  <c:v>27.261213720316618</c:v>
                </c:pt>
                <c:pt idx="37">
                  <c:v>25.599793174767328</c:v>
                </c:pt>
                <c:pt idx="38">
                  <c:v>36.373858976055033</c:v>
                </c:pt>
                <c:pt idx="39">
                  <c:v>36.149092821456748</c:v>
                </c:pt>
                <c:pt idx="40">
                  <c:v>36.39015980372654</c:v>
                </c:pt>
                <c:pt idx="41">
                  <c:v>36.199393379928779</c:v>
                </c:pt>
                <c:pt idx="42">
                  <c:v>35.806684614879508</c:v>
                </c:pt>
                <c:pt idx="43">
                  <c:v>35.513588208198989</c:v>
                </c:pt>
                <c:pt idx="44">
                  <c:v>27.184415038857392</c:v>
                </c:pt>
                <c:pt idx="45">
                  <c:v>29.331282812748576</c:v>
                </c:pt>
                <c:pt idx="46">
                  <c:v>28.452952221990397</c:v>
                </c:pt>
                <c:pt idx="47">
                  <c:v>28.01355578727841</c:v>
                </c:pt>
                <c:pt idx="48">
                  <c:v>26.045268783401447</c:v>
                </c:pt>
                <c:pt idx="49">
                  <c:v>27.822643672172148</c:v>
                </c:pt>
                <c:pt idx="50">
                  <c:v>35.768146351058952</c:v>
                </c:pt>
                <c:pt idx="51">
                  <c:v>35.205155181483427</c:v>
                </c:pt>
                <c:pt idx="52">
                  <c:v>35.257636735501741</c:v>
                </c:pt>
                <c:pt idx="53">
                  <c:v>31.91875226695683</c:v>
                </c:pt>
                <c:pt idx="54">
                  <c:v>30.171064983832274</c:v>
                </c:pt>
                <c:pt idx="55">
                  <c:v>33.315822651817612</c:v>
                </c:pt>
                <c:pt idx="56">
                  <c:v>35.581642127603132</c:v>
                </c:pt>
                <c:pt idx="57">
                  <c:v>26.898299714859021</c:v>
                </c:pt>
                <c:pt idx="58">
                  <c:v>27.348488844348328</c:v>
                </c:pt>
                <c:pt idx="59">
                  <c:v>35.384615384615387</c:v>
                </c:pt>
                <c:pt idx="60">
                  <c:v>28.401233911286035</c:v>
                </c:pt>
                <c:pt idx="61">
                  <c:v>26.748776251381656</c:v>
                </c:pt>
                <c:pt idx="62">
                  <c:v>26.744309158284807</c:v>
                </c:pt>
                <c:pt idx="63">
                  <c:v>35.37595230208678</c:v>
                </c:pt>
                <c:pt idx="64">
                  <c:v>35.284325476095354</c:v>
                </c:pt>
                <c:pt idx="65">
                  <c:v>33.331110370123376</c:v>
                </c:pt>
                <c:pt idx="66">
                  <c:v>33.326687931951092</c:v>
                </c:pt>
                <c:pt idx="67">
                  <c:v>25.728519391472037</c:v>
                </c:pt>
                <c:pt idx="68">
                  <c:v>26.625191121421409</c:v>
                </c:pt>
                <c:pt idx="69">
                  <c:v>25.458932130494073</c:v>
                </c:pt>
                <c:pt idx="70">
                  <c:v>26.813629378411321</c:v>
                </c:pt>
                <c:pt idx="71">
                  <c:v>33.206995145953854</c:v>
                </c:pt>
                <c:pt idx="72">
                  <c:v>33.069188253312909</c:v>
                </c:pt>
                <c:pt idx="73">
                  <c:v>23.915444076352742</c:v>
                </c:pt>
                <c:pt idx="74">
                  <c:v>24.786819665227917</c:v>
                </c:pt>
                <c:pt idx="75">
                  <c:v>23.836507686657221</c:v>
                </c:pt>
                <c:pt idx="76">
                  <c:v>25.546730497225546</c:v>
                </c:pt>
                <c:pt idx="77">
                  <c:v>24.497821234987779</c:v>
                </c:pt>
                <c:pt idx="78">
                  <c:v>25.413043478260871</c:v>
                </c:pt>
                <c:pt idx="79">
                  <c:v>25.113399861251938</c:v>
                </c:pt>
                <c:pt idx="80">
                  <c:v>22.761273776447961</c:v>
                </c:pt>
                <c:pt idx="81">
                  <c:v>32.744547035996256</c:v>
                </c:pt>
                <c:pt idx="82">
                  <c:v>33.063869588455368</c:v>
                </c:pt>
                <c:pt idx="83">
                  <c:v>33.242124933262147</c:v>
                </c:pt>
                <c:pt idx="84">
                  <c:v>33.153333333333343</c:v>
                </c:pt>
                <c:pt idx="85">
                  <c:v>33.351102818684609</c:v>
                </c:pt>
                <c:pt idx="86">
                  <c:v>23.517317728926145</c:v>
                </c:pt>
                <c:pt idx="87">
                  <c:v>35.575023053616128</c:v>
                </c:pt>
                <c:pt idx="88">
                  <c:v>29.709110867178921</c:v>
                </c:pt>
                <c:pt idx="89">
                  <c:v>29.906085445958414</c:v>
                </c:pt>
                <c:pt idx="90">
                  <c:v>33.617506880579988</c:v>
                </c:pt>
                <c:pt idx="91">
                  <c:v>33.774345198119548</c:v>
                </c:pt>
                <c:pt idx="92">
                  <c:v>33.604026845637584</c:v>
                </c:pt>
                <c:pt idx="93">
                  <c:v>24.650666666666663</c:v>
                </c:pt>
                <c:pt idx="94">
                  <c:v>25.330906684315018</c:v>
                </c:pt>
                <c:pt idx="95">
                  <c:v>25.302171355225155</c:v>
                </c:pt>
                <c:pt idx="96">
                  <c:v>33.693319023343172</c:v>
                </c:pt>
                <c:pt idx="97">
                  <c:v>27.986200948684786</c:v>
                </c:pt>
                <c:pt idx="98">
                  <c:v>23.917709260325601</c:v>
                </c:pt>
                <c:pt idx="99">
                  <c:v>33.732361399050362</c:v>
                </c:pt>
                <c:pt idx="100">
                  <c:v>33.854131591352946</c:v>
                </c:pt>
                <c:pt idx="101">
                  <c:v>25.992478061011276</c:v>
                </c:pt>
                <c:pt idx="102">
                  <c:v>24.603646988799305</c:v>
                </c:pt>
                <c:pt idx="103">
                  <c:v>23.976515391939067</c:v>
                </c:pt>
                <c:pt idx="104">
                  <c:v>24.753367985573352</c:v>
                </c:pt>
                <c:pt idx="105">
                  <c:v>28.070732740364253</c:v>
                </c:pt>
                <c:pt idx="106">
                  <c:v>27.864252435408726</c:v>
                </c:pt>
                <c:pt idx="107">
                  <c:v>27.704223140928359</c:v>
                </c:pt>
                <c:pt idx="108">
                  <c:v>28.259469900203882</c:v>
                </c:pt>
                <c:pt idx="109">
                  <c:v>38.702111024237695</c:v>
                </c:pt>
                <c:pt idx="110">
                  <c:v>38.699186991869922</c:v>
                </c:pt>
                <c:pt idx="111">
                  <c:v>38.759285807376507</c:v>
                </c:pt>
                <c:pt idx="112">
                  <c:v>38.776169552856032</c:v>
                </c:pt>
                <c:pt idx="113">
                  <c:v>38.647311547975519</c:v>
                </c:pt>
                <c:pt idx="114">
                  <c:v>31.167653491225266</c:v>
                </c:pt>
                <c:pt idx="115">
                  <c:v>31.791657661551763</c:v>
                </c:pt>
                <c:pt idx="116">
                  <c:v>38.730385164051349</c:v>
                </c:pt>
                <c:pt idx="117">
                  <c:v>38.654259126700069</c:v>
                </c:pt>
                <c:pt idx="118">
                  <c:v>38.575996867454151</c:v>
                </c:pt>
                <c:pt idx="119">
                  <c:v>38.596719604269722</c:v>
                </c:pt>
                <c:pt idx="120">
                  <c:v>38.385481038183833</c:v>
                </c:pt>
                <c:pt idx="121">
                  <c:v>38.452032520325197</c:v>
                </c:pt>
                <c:pt idx="122">
                  <c:v>27.399769705851572</c:v>
                </c:pt>
                <c:pt idx="123">
                  <c:v>28.889938096736962</c:v>
                </c:pt>
                <c:pt idx="124">
                  <c:v>27.970825735868708</c:v>
                </c:pt>
                <c:pt idx="125">
                  <c:v>27.269386255053291</c:v>
                </c:pt>
                <c:pt idx="126">
                  <c:v>27.719534980278183</c:v>
                </c:pt>
                <c:pt idx="127">
                  <c:v>37.55697356426618</c:v>
                </c:pt>
                <c:pt idx="128">
                  <c:v>37.679167484783044</c:v>
                </c:pt>
                <c:pt idx="129">
                  <c:v>37.793013385569701</c:v>
                </c:pt>
                <c:pt idx="130">
                  <c:v>27.069046746584309</c:v>
                </c:pt>
                <c:pt idx="131">
                  <c:v>26.969048488960794</c:v>
                </c:pt>
                <c:pt idx="132">
                  <c:v>37.153967835486426</c:v>
                </c:pt>
                <c:pt idx="133">
                  <c:v>37.125394321766549</c:v>
                </c:pt>
                <c:pt idx="134">
                  <c:v>37.376660965662417</c:v>
                </c:pt>
                <c:pt idx="135">
                  <c:v>37.289584429247768</c:v>
                </c:pt>
                <c:pt idx="136">
                  <c:v>38.900743614613646</c:v>
                </c:pt>
                <c:pt idx="137">
                  <c:v>39.007367196587815</c:v>
                </c:pt>
                <c:pt idx="138">
                  <c:v>39.158721978871426</c:v>
                </c:pt>
                <c:pt idx="139">
                  <c:v>39.256543829185155</c:v>
                </c:pt>
                <c:pt idx="140">
                  <c:v>39.307404057371755</c:v>
                </c:pt>
                <c:pt idx="141">
                  <c:v>39.159891598915991</c:v>
                </c:pt>
                <c:pt idx="142">
                  <c:v>32.161176035111843</c:v>
                </c:pt>
                <c:pt idx="143">
                  <c:v>34.112379184186096</c:v>
                </c:pt>
                <c:pt idx="144">
                  <c:v>32.926699904529542</c:v>
                </c:pt>
                <c:pt idx="145">
                  <c:v>33.049324369300408</c:v>
                </c:pt>
                <c:pt idx="146">
                  <c:v>33.320087423008147</c:v>
                </c:pt>
                <c:pt idx="147">
                  <c:v>33.103676714143759</c:v>
                </c:pt>
                <c:pt idx="148">
                  <c:v>27.36607627947409</c:v>
                </c:pt>
                <c:pt idx="149">
                  <c:v>26.669536673303558</c:v>
                </c:pt>
                <c:pt idx="150">
                  <c:v>27.102248162559452</c:v>
                </c:pt>
                <c:pt idx="151">
                  <c:v>27.089825597288282</c:v>
                </c:pt>
                <c:pt idx="152">
                  <c:v>27.067871356351514</c:v>
                </c:pt>
                <c:pt idx="153">
                  <c:v>33.154086171413397</c:v>
                </c:pt>
                <c:pt idx="154">
                  <c:v>39.021898742258834</c:v>
                </c:pt>
                <c:pt idx="155">
                  <c:v>39.162987137646383</c:v>
                </c:pt>
                <c:pt idx="156">
                  <c:v>38.899164487531088</c:v>
                </c:pt>
                <c:pt idx="157">
                  <c:v>38.886758691206545</c:v>
                </c:pt>
                <c:pt idx="158">
                  <c:v>29.282382870468517</c:v>
                </c:pt>
                <c:pt idx="159">
                  <c:v>29.674709177078839</c:v>
                </c:pt>
                <c:pt idx="160">
                  <c:v>30.49344227047947</c:v>
                </c:pt>
                <c:pt idx="161">
                  <c:v>28.249530565407895</c:v>
                </c:pt>
                <c:pt idx="162">
                  <c:v>39.012251148545175</c:v>
                </c:pt>
                <c:pt idx="163">
                  <c:v>37.54360560784572</c:v>
                </c:pt>
                <c:pt idx="164">
                  <c:v>37.410918600849946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507-46E2-A161-14B23EAC4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3317272"/>
        <c:axId val="533316096"/>
      </c:scatterChart>
      <c:valAx>
        <c:axId val="533317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33316096"/>
        <c:crosses val="autoZero"/>
        <c:crossBetween val="midCat"/>
      </c:valAx>
      <c:valAx>
        <c:axId val="533316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53331727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49</xdr:col>
      <xdr:colOff>0</xdr:colOff>
      <xdr:row>46</xdr:row>
      <xdr:rowOff>0</xdr:rowOff>
    </xdr:from>
    <xdr:to>
      <xdr:col>49</xdr:col>
      <xdr:colOff>0</xdr:colOff>
      <xdr:row>46</xdr:row>
      <xdr:rowOff>0</xdr:rowOff>
    </xdr:to>
    <xdr:graphicFrame macro="">
      <xdr:nvGraphicFramePr>
        <xdr:cNvPr id="3265" name="Диаграмма 4">
          <a:extLst>
            <a:ext uri="{FF2B5EF4-FFF2-40B4-BE49-F238E27FC236}">
              <a16:creationId xmlns:a16="http://schemas.microsoft.com/office/drawing/2014/main" xmlns="" id="{00000000-0008-0000-0800-0000C1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7;&#1058;&#1040;&#1058;&#1068;&#1071;%20&#1046;&#1043;&#1048;&#1051;&#1045;&#1042;&#1040;%20-%202024\&#1055;&#1080;&#1088;&#1086;&#1082;&#1089;&#1077;&#1085;&#1099;%20-%20&#1089;&#1074;&#1086;&#1076;&#1085;&#1099;&#1081;%20-%20&#1048;&#1058;&#1054;&#1043;!!!%20(version%20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1 (4)"/>
      <sheetName val="Cpx-лавы Угуумур"/>
      <sheetName val="Cpx-перидотит"/>
      <sheetName val="Лист1 (2)"/>
      <sheetName val="Лист1 (3)"/>
      <sheetName val="Мегакристаллы"/>
      <sheetName val="Новые CPX"/>
    </sheetNames>
    <sheetDataSet>
      <sheetData sheetId="0"/>
      <sheetData sheetId="1"/>
      <sheetData sheetId="2"/>
      <sheetData sheetId="3"/>
      <sheetData sheetId="4"/>
      <sheetData sheetId="5">
        <row r="2">
          <cell r="AS2">
            <v>24.420830308230478</v>
          </cell>
          <cell r="AT2">
            <v>35.601610454755459</v>
          </cell>
        </row>
        <row r="3">
          <cell r="AS3">
            <v>28.251740523814778</v>
          </cell>
          <cell r="AT3">
            <v>31.323903193723059</v>
          </cell>
        </row>
        <row r="4">
          <cell r="AS4">
            <v>29.52521473362491</v>
          </cell>
          <cell r="AT4">
            <v>26.605891342151029</v>
          </cell>
        </row>
        <row r="5">
          <cell r="AS5">
            <v>28.800513149454783</v>
          </cell>
          <cell r="AT5">
            <v>27.966645285439384</v>
          </cell>
        </row>
        <row r="6">
          <cell r="AS6">
            <v>30.138556099593711</v>
          </cell>
          <cell r="AT6">
            <v>25.836024585894364</v>
          </cell>
        </row>
        <row r="7">
          <cell r="AS7">
            <v>26.510138740661688</v>
          </cell>
          <cell r="AT7">
            <v>29.743863393810031</v>
          </cell>
        </row>
        <row r="8">
          <cell r="AS8">
            <v>24.258370058541079</v>
          </cell>
          <cell r="AT8">
            <v>35.841610208511476</v>
          </cell>
        </row>
        <row r="9">
          <cell r="AS9">
            <v>24.26814025393066</v>
          </cell>
          <cell r="AT9">
            <v>35.85948292875468</v>
          </cell>
        </row>
        <row r="10">
          <cell r="AS10">
            <v>30.304131201992941</v>
          </cell>
          <cell r="AT10">
            <v>26.603695246003735</v>
          </cell>
        </row>
        <row r="11">
          <cell r="AS11">
            <v>24.348684210526315</v>
          </cell>
          <cell r="AT11">
            <v>35.861842105263158</v>
          </cell>
        </row>
        <row r="12">
          <cell r="AS12">
            <v>24.128597834697651</v>
          </cell>
          <cell r="AT12">
            <v>35.839714813836814</v>
          </cell>
        </row>
        <row r="13">
          <cell r="AS13">
            <v>24.14066108068879</v>
          </cell>
          <cell r="AT13">
            <v>35.719469552022161</v>
          </cell>
        </row>
        <row r="14">
          <cell r="AS14">
            <v>24.100908971150044</v>
          </cell>
          <cell r="AT14">
            <v>35.91094717428534</v>
          </cell>
        </row>
        <row r="15">
          <cell r="AS15">
            <v>24.376529734735726</v>
          </cell>
          <cell r="AT15">
            <v>35.470000661506909</v>
          </cell>
        </row>
        <row r="16">
          <cell r="AS16">
            <v>29.79311063630205</v>
          </cell>
          <cell r="AT16">
            <v>26.426598572098602</v>
          </cell>
        </row>
        <row r="17">
          <cell r="AS17">
            <v>29.47849377658736</v>
          </cell>
          <cell r="AT17">
            <v>26.826322146946058</v>
          </cell>
        </row>
        <row r="18">
          <cell r="AS18">
            <v>29.980647523406034</v>
          </cell>
          <cell r="AT18">
            <v>26.303676970552853</v>
          </cell>
        </row>
        <row r="19">
          <cell r="AS19">
            <v>29.171522407034644</v>
          </cell>
          <cell r="AT19">
            <v>27.725394639262635</v>
          </cell>
        </row>
        <row r="20">
          <cell r="AS20">
            <v>28.220589847604433</v>
          </cell>
          <cell r="AT20">
            <v>28.445345905054275</v>
          </cell>
        </row>
        <row r="21">
          <cell r="AS21">
            <v>24.474504343213312</v>
          </cell>
          <cell r="AT21">
            <v>35.521517140773163</v>
          </cell>
        </row>
        <row r="22">
          <cell r="AS22">
            <v>23.837325018244545</v>
          </cell>
          <cell r="AT22">
            <v>35.746035958336094</v>
          </cell>
        </row>
        <row r="23">
          <cell r="AS23">
            <v>24.210176255404058</v>
          </cell>
          <cell r="AT23">
            <v>35.517126704356507</v>
          </cell>
        </row>
        <row r="24">
          <cell r="AS24">
            <v>28.919934381118694</v>
          </cell>
          <cell r="AT24">
            <v>27.136582526326926</v>
          </cell>
        </row>
        <row r="25">
          <cell r="AS25">
            <v>28.07146998366099</v>
          </cell>
          <cell r="AT25">
            <v>27.539134559637379</v>
          </cell>
        </row>
        <row r="26">
          <cell r="AS26">
            <v>24.19586820083682</v>
          </cell>
          <cell r="AT26">
            <v>35.852510460251047</v>
          </cell>
        </row>
        <row r="27">
          <cell r="AS27">
            <v>24.125988368293797</v>
          </cell>
          <cell r="AT27">
            <v>36.195517218845978</v>
          </cell>
        </row>
        <row r="28">
          <cell r="AS28">
            <v>24.455951756685895</v>
          </cell>
          <cell r="AT28">
            <v>35.979286837965383</v>
          </cell>
        </row>
        <row r="29">
          <cell r="AS29">
            <v>24.412899849545365</v>
          </cell>
          <cell r="AT29">
            <v>35.899784130306791</v>
          </cell>
        </row>
        <row r="30">
          <cell r="AS30">
            <v>27.049582719685816</v>
          </cell>
          <cell r="AT30">
            <v>30.453280968744888</v>
          </cell>
        </row>
        <row r="31">
          <cell r="AS31">
            <v>24.388002887707554</v>
          </cell>
          <cell r="AT31">
            <v>35.840388527925441</v>
          </cell>
        </row>
        <row r="32">
          <cell r="AS32">
            <v>24.366840731070496</v>
          </cell>
          <cell r="AT32">
            <v>36.031331592689298</v>
          </cell>
        </row>
        <row r="33">
          <cell r="AS33">
            <v>24.211920529801322</v>
          </cell>
          <cell r="AT33">
            <v>35.788079470198674</v>
          </cell>
        </row>
        <row r="34">
          <cell r="AS34">
            <v>24.028853153332012</v>
          </cell>
          <cell r="AT34">
            <v>35.953940837800282</v>
          </cell>
        </row>
        <row r="35">
          <cell r="AS35">
            <v>24.020939632893775</v>
          </cell>
          <cell r="AT35">
            <v>35.915446292492213</v>
          </cell>
        </row>
        <row r="36">
          <cell r="AS36">
            <v>29.41268029469752</v>
          </cell>
          <cell r="AT36">
            <v>26.600601847047834</v>
          </cell>
        </row>
        <row r="37">
          <cell r="AS37">
            <v>28.612625838926171</v>
          </cell>
          <cell r="AT37">
            <v>27.328020134228186</v>
          </cell>
        </row>
        <row r="38">
          <cell r="AS38">
            <v>28.548812664907651</v>
          </cell>
          <cell r="AT38">
            <v>27.261213720316618</v>
          </cell>
        </row>
        <row r="39">
          <cell r="AS39">
            <v>29.943123061013445</v>
          </cell>
          <cell r="AT39">
            <v>25.599793174767328</v>
          </cell>
        </row>
        <row r="40">
          <cell r="AS40">
            <v>23.336420161397008</v>
          </cell>
          <cell r="AT40">
            <v>36.373858976055033</v>
          </cell>
        </row>
        <row r="41">
          <cell r="AS41">
            <v>23.658953457796475</v>
          </cell>
          <cell r="AT41">
            <v>36.149092821456748</v>
          </cell>
        </row>
        <row r="42">
          <cell r="AS42">
            <v>23.400305019561038</v>
          </cell>
          <cell r="AT42">
            <v>36.39015980372654</v>
          </cell>
        </row>
        <row r="43">
          <cell r="AS43">
            <v>23.612026902281414</v>
          </cell>
          <cell r="AT43">
            <v>36.199393379928779</v>
          </cell>
        </row>
        <row r="44">
          <cell r="AS44">
            <v>24.315450784687112</v>
          </cell>
          <cell r="AT44">
            <v>35.806684614879508</v>
          </cell>
        </row>
        <row r="45">
          <cell r="AS45">
            <v>24.754885832730142</v>
          </cell>
          <cell r="AT45">
            <v>35.513588208198989</v>
          </cell>
        </row>
        <row r="46">
          <cell r="AS46">
            <v>28.759714345725691</v>
          </cell>
          <cell r="AT46">
            <v>27.184415038857392</v>
          </cell>
        </row>
        <row r="47">
          <cell r="AS47">
            <v>28.318396351487511</v>
          </cell>
          <cell r="AT47">
            <v>29.331282812748576</v>
          </cell>
        </row>
        <row r="48">
          <cell r="AS48">
            <v>28.89630711454204</v>
          </cell>
          <cell r="AT48">
            <v>28.452952221990397</v>
          </cell>
        </row>
        <row r="49">
          <cell r="AS49">
            <v>28.800834202294055</v>
          </cell>
          <cell r="AT49">
            <v>28.01355578727841</v>
          </cell>
        </row>
        <row r="50">
          <cell r="AS50">
            <v>30.545949910929476</v>
          </cell>
          <cell r="AT50">
            <v>26.045268783401447</v>
          </cell>
        </row>
        <row r="51">
          <cell r="AS51">
            <v>29.19293492419111</v>
          </cell>
          <cell r="AT51">
            <v>27.822643672172148</v>
          </cell>
        </row>
        <row r="52">
          <cell r="AS52">
            <v>24.693462723755815</v>
          </cell>
          <cell r="AT52">
            <v>35.768146351058952</v>
          </cell>
        </row>
        <row r="53">
          <cell r="AS53">
            <v>24.829037348763805</v>
          </cell>
          <cell r="AT53">
            <v>35.205155181483427</v>
          </cell>
        </row>
        <row r="54">
          <cell r="AS54">
            <v>24.859800752127729</v>
          </cell>
          <cell r="AT54">
            <v>35.257636735501741</v>
          </cell>
        </row>
        <row r="55">
          <cell r="AS55">
            <v>25.871806829369397</v>
          </cell>
          <cell r="AT55">
            <v>31.91875226695683</v>
          </cell>
        </row>
        <row r="56">
          <cell r="AS56">
            <v>27.672890372379261</v>
          </cell>
          <cell r="AT56">
            <v>30.171064983832274</v>
          </cell>
        </row>
        <row r="57">
          <cell r="AS57">
            <v>24.711073754990544</v>
          </cell>
          <cell r="AT57">
            <v>33.315822651817612</v>
          </cell>
        </row>
        <row r="58">
          <cell r="AS58">
            <v>23.981960472211171</v>
          </cell>
          <cell r="AT58">
            <v>35.581642127603132</v>
          </cell>
        </row>
        <row r="59">
          <cell r="AS59">
            <v>28.820361178582743</v>
          </cell>
          <cell r="AT59">
            <v>26.898299714859021</v>
          </cell>
        </row>
        <row r="60">
          <cell r="AS60">
            <v>28.814810907748299</v>
          </cell>
          <cell r="AT60">
            <v>27.348488844348328</v>
          </cell>
        </row>
        <row r="61">
          <cell r="AS61">
            <v>24.179597226807527</v>
          </cell>
          <cell r="AT61">
            <v>35.384615384615387</v>
          </cell>
        </row>
        <row r="62">
          <cell r="AS62">
            <v>28.773534730347837</v>
          </cell>
          <cell r="AT62">
            <v>28.401233911286035</v>
          </cell>
        </row>
        <row r="63">
          <cell r="AS63">
            <v>28.569924732880676</v>
          </cell>
          <cell r="AT63">
            <v>26.748776251381656</v>
          </cell>
        </row>
        <row r="64">
          <cell r="AS64">
            <v>28.814187400741137</v>
          </cell>
          <cell r="AT64">
            <v>26.744309158284807</v>
          </cell>
        </row>
        <row r="65">
          <cell r="AS65">
            <v>24.219940377608477</v>
          </cell>
          <cell r="AT65">
            <v>35.37595230208678</v>
          </cell>
        </row>
        <row r="66">
          <cell r="AS66">
            <v>24.077773338660272</v>
          </cell>
          <cell r="AT66">
            <v>35.284325476095354</v>
          </cell>
        </row>
        <row r="67">
          <cell r="AS67">
            <v>25.561853951317108</v>
          </cell>
          <cell r="AT67">
            <v>33.331110370123376</v>
          </cell>
        </row>
        <row r="68">
          <cell r="AS68">
            <v>25.637958532695375</v>
          </cell>
          <cell r="AT68">
            <v>33.326687931951092</v>
          </cell>
        </row>
        <row r="69">
          <cell r="AS69">
            <v>29.94964645382473</v>
          </cell>
          <cell r="AT69">
            <v>25.728519391472037</v>
          </cell>
        </row>
        <row r="70">
          <cell r="AS70">
            <v>29.113723836136447</v>
          </cell>
          <cell r="AT70">
            <v>26.625191121421409</v>
          </cell>
        </row>
        <row r="71">
          <cell r="AS71">
            <v>29.817476135529215</v>
          </cell>
          <cell r="AT71">
            <v>25.458932130494073</v>
          </cell>
        </row>
        <row r="72">
          <cell r="AS72">
            <v>29.648667267235439</v>
          </cell>
          <cell r="AT72">
            <v>26.813629378411321</v>
          </cell>
        </row>
        <row r="73">
          <cell r="AS73">
            <v>25.646652038034446</v>
          </cell>
          <cell r="AT73">
            <v>33.206995145953854</v>
          </cell>
        </row>
        <row r="74">
          <cell r="AS74">
            <v>25.590996870213758</v>
          </cell>
          <cell r="AT74">
            <v>33.069188253312909</v>
          </cell>
        </row>
        <row r="75">
          <cell r="AS75">
            <v>30.693589945837939</v>
          </cell>
          <cell r="AT75">
            <v>23.915444076352742</v>
          </cell>
        </row>
        <row r="76">
          <cell r="AS76">
            <v>30.776923886724916</v>
          </cell>
          <cell r="AT76">
            <v>24.786819665227917</v>
          </cell>
        </row>
        <row r="77">
          <cell r="AS77">
            <v>31.586127288944855</v>
          </cell>
          <cell r="AT77">
            <v>23.836507686657221</v>
          </cell>
        </row>
        <row r="78">
          <cell r="AS78">
            <v>30.252420846480256</v>
          </cell>
          <cell r="AT78">
            <v>25.546730497225546</v>
          </cell>
        </row>
        <row r="79">
          <cell r="AS79">
            <v>30.699330428313321</v>
          </cell>
          <cell r="AT79">
            <v>24.497821234987779</v>
          </cell>
        </row>
        <row r="80">
          <cell r="AS80">
            <v>30.103260869565219</v>
          </cell>
          <cell r="AT80">
            <v>25.413043478260871</v>
          </cell>
        </row>
        <row r="81">
          <cell r="AS81">
            <v>30.241741821868828</v>
          </cell>
          <cell r="AT81">
            <v>25.113399861251938</v>
          </cell>
        </row>
        <row r="82">
          <cell r="AS82">
            <v>31.566574054285102</v>
          </cell>
          <cell r="AT82">
            <v>22.761273776447961</v>
          </cell>
        </row>
        <row r="83">
          <cell r="AS83">
            <v>26.080556670681119</v>
          </cell>
          <cell r="AT83">
            <v>32.744547035996256</v>
          </cell>
        </row>
        <row r="84">
          <cell r="AS84">
            <v>25.975414216996256</v>
          </cell>
          <cell r="AT84">
            <v>33.063869588455368</v>
          </cell>
        </row>
        <row r="85">
          <cell r="AS85">
            <v>25.600640683395621</v>
          </cell>
          <cell r="AT85">
            <v>33.242124933262147</v>
          </cell>
        </row>
        <row r="86">
          <cell r="AS86">
            <v>25.573333333333338</v>
          </cell>
          <cell r="AT86">
            <v>33.153333333333343</v>
          </cell>
        </row>
        <row r="87">
          <cell r="AS87">
            <v>25.454787765709337</v>
          </cell>
          <cell r="AT87">
            <v>33.351102818684609</v>
          </cell>
        </row>
        <row r="88">
          <cell r="AS88">
            <v>31.424956507986714</v>
          </cell>
          <cell r="AT88">
            <v>23.517317728926145</v>
          </cell>
        </row>
        <row r="89">
          <cell r="AS89">
            <v>24.594915030957715</v>
          </cell>
          <cell r="AT89">
            <v>35.575023053616128</v>
          </cell>
        </row>
        <row r="90">
          <cell r="AS90">
            <v>27.288693743139408</v>
          </cell>
          <cell r="AT90">
            <v>29.709110867178921</v>
          </cell>
        </row>
        <row r="91">
          <cell r="AS91">
            <v>27.360078171651921</v>
          </cell>
          <cell r="AT91">
            <v>29.906085445958414</v>
          </cell>
        </row>
        <row r="92">
          <cell r="AS92">
            <v>25.219842921393571</v>
          </cell>
          <cell r="AT92">
            <v>33.617506880579988</v>
          </cell>
        </row>
        <row r="93">
          <cell r="AS93">
            <v>25.271994627266626</v>
          </cell>
          <cell r="AT93">
            <v>33.774345198119548</v>
          </cell>
        </row>
        <row r="94">
          <cell r="AS94">
            <v>25.107382550335572</v>
          </cell>
          <cell r="AT94">
            <v>33.604026845637584</v>
          </cell>
        </row>
        <row r="95">
          <cell r="AS95">
            <v>30.842666666666663</v>
          </cell>
          <cell r="AT95">
            <v>24.650666666666663</v>
          </cell>
        </row>
        <row r="96">
          <cell r="AS96">
            <v>30.217295389366868</v>
          </cell>
          <cell r="AT96">
            <v>25.330906684315018</v>
          </cell>
        </row>
        <row r="97">
          <cell r="AS97">
            <v>29.890897422184189</v>
          </cell>
          <cell r="AT97">
            <v>25.302171355225155</v>
          </cell>
        </row>
        <row r="98">
          <cell r="AS98">
            <v>25.040246847330295</v>
          </cell>
          <cell r="AT98">
            <v>33.693319023343172</v>
          </cell>
        </row>
        <row r="99">
          <cell r="AS99">
            <v>27.463346269943941</v>
          </cell>
          <cell r="AT99">
            <v>27.986200948684786</v>
          </cell>
        </row>
        <row r="100">
          <cell r="AS100">
            <v>31.37203580589436</v>
          </cell>
          <cell r="AT100">
            <v>23.917709260325601</v>
          </cell>
        </row>
        <row r="101">
          <cell r="AS101">
            <v>25.412960609911057</v>
          </cell>
          <cell r="AT101">
            <v>33.732361399050362</v>
          </cell>
        </row>
        <row r="102">
          <cell r="AS102">
            <v>25.065660987271865</v>
          </cell>
          <cell r="AT102">
            <v>33.854131591352946</v>
          </cell>
        </row>
        <row r="103">
          <cell r="AS103">
            <v>29.800459674049307</v>
          </cell>
          <cell r="AT103">
            <v>25.992478061011276</v>
          </cell>
        </row>
        <row r="104">
          <cell r="AS104">
            <v>30.734267626210706</v>
          </cell>
          <cell r="AT104">
            <v>24.603646988799305</v>
          </cell>
        </row>
        <row r="105">
          <cell r="AS105">
            <v>30.852639373743784</v>
          </cell>
          <cell r="AT105">
            <v>23.976515391939067</v>
          </cell>
        </row>
        <row r="106">
          <cell r="AS106">
            <v>30.295958417311976</v>
          </cell>
          <cell r="AT106">
            <v>24.753367985573352</v>
          </cell>
        </row>
        <row r="107">
          <cell r="AS107">
            <v>28.25603557814485</v>
          </cell>
          <cell r="AT107">
            <v>28.070732740364253</v>
          </cell>
        </row>
        <row r="108">
          <cell r="AS108">
            <v>28.631935620499789</v>
          </cell>
          <cell r="AT108">
            <v>27.864252435408726</v>
          </cell>
        </row>
        <row r="109">
          <cell r="AS109">
            <v>30.477785336752316</v>
          </cell>
          <cell r="AT109">
            <v>27.704223140928359</v>
          </cell>
        </row>
        <row r="110">
          <cell r="AS110">
            <v>28.522373645240904</v>
          </cell>
          <cell r="AT110">
            <v>28.259469900203882</v>
          </cell>
        </row>
        <row r="111">
          <cell r="AS111">
            <v>22.90200677612718</v>
          </cell>
          <cell r="AT111">
            <v>38.702111024237695</v>
          </cell>
        </row>
        <row r="112">
          <cell r="AS112">
            <v>22.796747967479675</v>
          </cell>
          <cell r="AT112">
            <v>38.699186991869922</v>
          </cell>
        </row>
        <row r="113">
          <cell r="AS113">
            <v>22.598722794213472</v>
          </cell>
          <cell r="AT113">
            <v>38.759285807376507</v>
          </cell>
        </row>
        <row r="114">
          <cell r="AS114">
            <v>22.719048849831999</v>
          </cell>
          <cell r="AT114">
            <v>38.776169552856032</v>
          </cell>
        </row>
        <row r="115">
          <cell r="AS115">
            <v>22.913683114177839</v>
          </cell>
          <cell r="AT115">
            <v>38.647311547975519</v>
          </cell>
        </row>
        <row r="116">
          <cell r="AS116">
            <v>27.348375740118421</v>
          </cell>
          <cell r="AT116">
            <v>31.167653491225266</v>
          </cell>
        </row>
        <row r="117">
          <cell r="AS117">
            <v>26.982926302139614</v>
          </cell>
          <cell r="AT117">
            <v>31.791657661551763</v>
          </cell>
        </row>
        <row r="118">
          <cell r="AS118">
            <v>22.876410322915316</v>
          </cell>
          <cell r="AT118">
            <v>38.730385164051349</v>
          </cell>
        </row>
        <row r="119">
          <cell r="AS119">
            <v>22.945272336825667</v>
          </cell>
          <cell r="AT119">
            <v>38.654259126700069</v>
          </cell>
        </row>
        <row r="120">
          <cell r="AS120">
            <v>22.848006265091694</v>
          </cell>
          <cell r="AT120">
            <v>38.575996867454151</v>
          </cell>
        </row>
        <row r="121">
          <cell r="AS121">
            <v>22.871648008331164</v>
          </cell>
          <cell r="AT121">
            <v>38.596719604269722</v>
          </cell>
        </row>
        <row r="122">
          <cell r="AS122">
            <v>22.955831652897935</v>
          </cell>
          <cell r="AT122">
            <v>38.385481038183833</v>
          </cell>
        </row>
        <row r="123">
          <cell r="AS123">
            <v>22.86178861788618</v>
          </cell>
          <cell r="AT123">
            <v>38.452032520325197</v>
          </cell>
        </row>
        <row r="124">
          <cell r="AS124">
            <v>29.106039987438503</v>
          </cell>
          <cell r="AT124">
            <v>27.399769705851572</v>
          </cell>
        </row>
        <row r="125">
          <cell r="AS125">
            <v>28.512223271430067</v>
          </cell>
          <cell r="AT125">
            <v>28.889938096736962</v>
          </cell>
        </row>
        <row r="126">
          <cell r="AS126">
            <v>28.788747069549359</v>
          </cell>
          <cell r="AT126">
            <v>27.970825735868708</v>
          </cell>
        </row>
        <row r="127">
          <cell r="AS127">
            <v>29.369454507271485</v>
          </cell>
          <cell r="AT127">
            <v>27.269386255053291</v>
          </cell>
        </row>
        <row r="128">
          <cell r="AS128">
            <v>29.001453186630684</v>
          </cell>
          <cell r="AT128">
            <v>27.719534980278183</v>
          </cell>
        </row>
        <row r="129">
          <cell r="AS129">
            <v>23.635890089855451</v>
          </cell>
          <cell r="AT129">
            <v>37.55697356426618</v>
          </cell>
        </row>
        <row r="130">
          <cell r="AS130">
            <v>23.254139668826493</v>
          </cell>
          <cell r="AT130">
            <v>37.679167484783044</v>
          </cell>
        </row>
        <row r="131">
          <cell r="AS131">
            <v>23.434541299379692</v>
          </cell>
          <cell r="AT131">
            <v>37.793013385569701</v>
          </cell>
        </row>
        <row r="132">
          <cell r="AS132">
            <v>29.487515049992151</v>
          </cell>
          <cell r="AT132">
            <v>27.069046746584309</v>
          </cell>
        </row>
        <row r="133">
          <cell r="AS133">
            <v>29.891956782713081</v>
          </cell>
          <cell r="AT133">
            <v>26.969048488960794</v>
          </cell>
        </row>
        <row r="134">
          <cell r="AS134">
            <v>23.629053519641442</v>
          </cell>
          <cell r="AT134">
            <v>37.153967835486426</v>
          </cell>
        </row>
        <row r="135">
          <cell r="AS135">
            <v>23.619873817034694</v>
          </cell>
          <cell r="AT135">
            <v>37.125394321766549</v>
          </cell>
        </row>
        <row r="136">
          <cell r="AS136">
            <v>23.621891856334692</v>
          </cell>
          <cell r="AT136">
            <v>37.376660965662417</v>
          </cell>
        </row>
        <row r="137">
          <cell r="AS137">
            <v>23.829563387690687</v>
          </cell>
          <cell r="AT137">
            <v>37.289584429247768</v>
          </cell>
        </row>
        <row r="138">
          <cell r="AS138">
            <v>22.625282896863887</v>
          </cell>
          <cell r="AT138">
            <v>38.900743614613646</v>
          </cell>
        </row>
        <row r="139">
          <cell r="AS139">
            <v>22.547499030632029</v>
          </cell>
          <cell r="AT139">
            <v>39.007367196587815</v>
          </cell>
        </row>
        <row r="140">
          <cell r="AS140">
            <v>22.51352744138109</v>
          </cell>
          <cell r="AT140">
            <v>39.158721978871426</v>
          </cell>
        </row>
        <row r="141">
          <cell r="AS141">
            <v>22.503054858833366</v>
          </cell>
          <cell r="AT141">
            <v>39.256543829185155</v>
          </cell>
        </row>
        <row r="142">
          <cell r="AS142">
            <v>22.322005427057757</v>
          </cell>
          <cell r="AT142">
            <v>39.307404057371755</v>
          </cell>
        </row>
        <row r="143">
          <cell r="AS143">
            <v>22.699703187508064</v>
          </cell>
          <cell r="AT143">
            <v>39.159891598915991</v>
          </cell>
        </row>
        <row r="144">
          <cell r="AS144">
            <v>26.04304373116176</v>
          </cell>
          <cell r="AT144">
            <v>32.161176035111843</v>
          </cell>
        </row>
        <row r="145">
          <cell r="AS145">
            <v>25.359034565609129</v>
          </cell>
          <cell r="AT145">
            <v>34.112379184186096</v>
          </cell>
        </row>
        <row r="146">
          <cell r="AS146">
            <v>26.493051872281743</v>
          </cell>
          <cell r="AT146">
            <v>32.926699904529542</v>
          </cell>
        </row>
        <row r="147">
          <cell r="AS147">
            <v>25.640684284097716</v>
          </cell>
          <cell r="AT147">
            <v>33.049324369300408</v>
          </cell>
        </row>
        <row r="148">
          <cell r="AS148">
            <v>25.485131465659975</v>
          </cell>
          <cell r="AT148">
            <v>33.320087423008147</v>
          </cell>
        </row>
        <row r="149">
          <cell r="AS149">
            <v>25.597880092745946</v>
          </cell>
          <cell r="AT149">
            <v>33.103676714143759</v>
          </cell>
        </row>
        <row r="150">
          <cell r="AS150">
            <v>29.35455829620776</v>
          </cell>
          <cell r="AT150">
            <v>27.36607627947409</v>
          </cell>
        </row>
        <row r="151">
          <cell r="AS151">
            <v>29.177204972286496</v>
          </cell>
          <cell r="AT151">
            <v>26.669536673303558</v>
          </cell>
        </row>
        <row r="152">
          <cell r="AS152">
            <v>28.912667531344578</v>
          </cell>
          <cell r="AT152">
            <v>27.102248162559452</v>
          </cell>
        </row>
        <row r="153">
          <cell r="AS153">
            <v>28.691706303646601</v>
          </cell>
          <cell r="AT153">
            <v>27.089825597288282</v>
          </cell>
        </row>
        <row r="154">
          <cell r="AS154">
            <v>29.660105410347427</v>
          </cell>
          <cell r="AT154">
            <v>27.067871356351514</v>
          </cell>
        </row>
        <row r="155">
          <cell r="AS155">
            <v>25.851424019119701</v>
          </cell>
          <cell r="AT155">
            <v>33.154086171413397</v>
          </cell>
        </row>
        <row r="156">
          <cell r="AS156">
            <v>22.588265338696289</v>
          </cell>
          <cell r="AT156">
            <v>39.021898742258834</v>
          </cell>
        </row>
        <row r="157">
          <cell r="AS157">
            <v>22.608306136814488</v>
          </cell>
          <cell r="AT157">
            <v>39.162987137646383</v>
          </cell>
        </row>
        <row r="158">
          <cell r="AS158">
            <v>22.941514127176479</v>
          </cell>
          <cell r="AT158">
            <v>38.899164487531088</v>
          </cell>
        </row>
        <row r="159">
          <cell r="AS159">
            <v>22.776073619631902</v>
          </cell>
          <cell r="AT159">
            <v>38.886758691206545</v>
          </cell>
        </row>
        <row r="160">
          <cell r="AS160">
            <v>28.561585753656988</v>
          </cell>
          <cell r="AT160">
            <v>29.282382870468517</v>
          </cell>
        </row>
        <row r="161">
          <cell r="AS161">
            <v>27.778974579922451</v>
          </cell>
          <cell r="AT161">
            <v>29.674709177078839</v>
          </cell>
        </row>
        <row r="162">
          <cell r="AS162">
            <v>27.322081272844549</v>
          </cell>
          <cell r="AT162">
            <v>30.49344227047947</v>
          </cell>
        </row>
        <row r="163">
          <cell r="AS163">
            <v>28.635510118923431</v>
          </cell>
          <cell r="AT163">
            <v>28.249530565407895</v>
          </cell>
        </row>
        <row r="164">
          <cell r="AS164">
            <v>22.658244002041862</v>
          </cell>
          <cell r="AT164">
            <v>39.012251148545175</v>
          </cell>
        </row>
        <row r="165">
          <cell r="AS165">
            <v>23.036924899624829</v>
          </cell>
          <cell r="AT165">
            <v>37.54360560784572</v>
          </cell>
        </row>
        <row r="166">
          <cell r="AS166">
            <v>23.321346845374308</v>
          </cell>
          <cell r="AT166">
            <v>37.410918600849946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Y44"/>
  <sheetViews>
    <sheetView tabSelected="1" zoomScale="90" zoomScaleNormal="90" workbookViewId="0">
      <pane xSplit="1" ySplit="4" topLeftCell="B6" activePane="bottomRight" state="frozen"/>
      <selection pane="topRight" activeCell="B1" sqref="B1"/>
      <selection pane="bottomLeft" activeCell="A3" sqref="A3"/>
      <selection pane="bottomRight"/>
    </sheetView>
  </sheetViews>
  <sheetFormatPr defaultColWidth="8.85546875" defaultRowHeight="12.75" x14ac:dyDescent="0.2"/>
  <cols>
    <col min="1" max="1" width="11.7109375" style="13" bestFit="1" customWidth="1"/>
    <col min="2" max="2" width="10.28515625" style="2" bestFit="1" customWidth="1"/>
    <col min="3" max="11" width="10.28515625" style="1" bestFit="1" customWidth="1"/>
    <col min="12" max="16" width="10.28515625" style="14" bestFit="1" customWidth="1"/>
    <col min="17" max="17" width="10.28515625" style="1" bestFit="1" customWidth="1"/>
    <col min="18" max="20" width="10.28515625" style="14" bestFit="1" customWidth="1"/>
    <col min="21" max="22" width="11.28515625" style="14" bestFit="1" customWidth="1"/>
    <col min="23" max="23" width="11.28515625" style="1" bestFit="1" customWidth="1"/>
    <col min="24" max="25" width="11.28515625" style="14" bestFit="1" customWidth="1"/>
    <col min="26" max="26" width="11.28515625" style="15" bestFit="1" customWidth="1"/>
    <col min="27" max="28" width="11.28515625" style="14" bestFit="1" customWidth="1"/>
    <col min="29" max="29" width="11.28515625" style="15" bestFit="1" customWidth="1"/>
    <col min="30" max="30" width="10.140625" style="14" bestFit="1" customWidth="1"/>
    <col min="31" max="35" width="11.7109375" style="2" bestFit="1" customWidth="1"/>
    <col min="36" max="36" width="11.7109375" style="16" bestFit="1" customWidth="1"/>
    <col min="37" max="37" width="11.7109375" style="17" bestFit="1" customWidth="1"/>
    <col min="38" max="38" width="11.7109375" style="16" bestFit="1" customWidth="1"/>
    <col min="39" max="39" width="11.7109375" style="17" bestFit="1" customWidth="1"/>
    <col min="40" max="60" width="11.7109375" style="2" bestFit="1" customWidth="1"/>
    <col min="61" max="63" width="10.140625" style="2" bestFit="1" customWidth="1"/>
    <col min="64" max="77" width="11.7109375" style="2" bestFit="1" customWidth="1"/>
    <col min="78" max="16384" width="8.85546875" style="2"/>
  </cols>
  <sheetData>
    <row r="1" spans="1:77" x14ac:dyDescent="0.2">
      <c r="B1" s="494" t="s">
        <v>164</v>
      </c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  <c r="R1" s="495"/>
      <c r="S1" s="495"/>
      <c r="T1" s="495"/>
      <c r="U1" s="495"/>
      <c r="V1" s="495"/>
      <c r="W1" s="495"/>
      <c r="X1" s="495"/>
      <c r="Y1" s="495"/>
      <c r="Z1" s="495"/>
      <c r="AA1" s="495"/>
      <c r="AB1" s="495"/>
      <c r="AC1" s="495"/>
      <c r="AD1" s="495"/>
    </row>
    <row r="2" spans="1:77" x14ac:dyDescent="0.2">
      <c r="B2" s="495"/>
      <c r="C2" s="495"/>
      <c r="D2" s="495"/>
      <c r="E2" s="495"/>
      <c r="F2" s="495"/>
      <c r="G2" s="495"/>
      <c r="H2" s="495"/>
      <c r="I2" s="495"/>
      <c r="J2" s="495"/>
      <c r="K2" s="495"/>
      <c r="L2" s="495"/>
      <c r="M2" s="495"/>
      <c r="N2" s="495"/>
      <c r="O2" s="495"/>
      <c r="P2" s="495"/>
      <c r="Q2" s="495"/>
      <c r="R2" s="495"/>
      <c r="S2" s="495"/>
      <c r="T2" s="495"/>
      <c r="U2" s="495"/>
      <c r="V2" s="495"/>
      <c r="W2" s="495"/>
      <c r="X2" s="495"/>
      <c r="Y2" s="495"/>
      <c r="Z2" s="495"/>
      <c r="AA2" s="495"/>
      <c r="AB2" s="495"/>
      <c r="AC2" s="495"/>
      <c r="AD2" s="495"/>
    </row>
    <row r="3" spans="1:77" x14ac:dyDescent="0.2">
      <c r="B3" s="495"/>
      <c r="C3" s="495"/>
      <c r="D3" s="495"/>
      <c r="E3" s="495"/>
      <c r="F3" s="495"/>
      <c r="G3" s="495"/>
      <c r="H3" s="495"/>
      <c r="I3" s="495"/>
      <c r="J3" s="495"/>
      <c r="K3" s="495"/>
      <c r="L3" s="495"/>
      <c r="M3" s="495"/>
      <c r="N3" s="495"/>
      <c r="O3" s="495"/>
      <c r="P3" s="495"/>
      <c r="Q3" s="495"/>
      <c r="R3" s="495"/>
      <c r="S3" s="495"/>
      <c r="T3" s="495"/>
      <c r="U3" s="495"/>
      <c r="V3" s="495"/>
      <c r="W3" s="495"/>
      <c r="X3" s="495"/>
      <c r="Y3" s="495"/>
      <c r="Z3" s="495"/>
      <c r="AA3" s="495"/>
      <c r="AB3" s="495"/>
      <c r="AC3" s="495"/>
      <c r="AD3" s="495"/>
    </row>
    <row r="4" spans="1:77" s="1" customFormat="1" ht="13.5" thickBot="1" x14ac:dyDescent="0.25">
      <c r="A4" s="280" t="s">
        <v>116</v>
      </c>
      <c r="B4" s="499"/>
      <c r="C4" s="499"/>
      <c r="D4" s="499"/>
      <c r="E4" s="499"/>
      <c r="F4" s="499"/>
      <c r="G4" s="499"/>
      <c r="H4" s="499" t="s">
        <v>56</v>
      </c>
      <c r="I4" s="499"/>
      <c r="J4" s="499"/>
      <c r="K4" s="499"/>
      <c r="L4" s="499" t="s">
        <v>57</v>
      </c>
      <c r="M4" s="499"/>
      <c r="N4" s="499"/>
      <c r="O4" s="499"/>
      <c r="P4" s="499"/>
      <c r="Q4" s="499"/>
      <c r="R4" s="499" t="s">
        <v>58</v>
      </c>
      <c r="S4" s="499"/>
      <c r="T4" s="499"/>
      <c r="U4" s="499" t="s">
        <v>59</v>
      </c>
      <c r="V4" s="499"/>
      <c r="W4" s="499"/>
      <c r="X4" s="499"/>
      <c r="Y4" s="496" t="s">
        <v>60</v>
      </c>
      <c r="Z4" s="497"/>
      <c r="AA4" s="497"/>
      <c r="AB4" s="497"/>
      <c r="AC4" s="498"/>
      <c r="AD4" s="496" t="s">
        <v>10</v>
      </c>
      <c r="AE4" s="497"/>
      <c r="AF4" s="497"/>
      <c r="AG4" s="498"/>
      <c r="AH4" s="496" t="s">
        <v>61</v>
      </c>
      <c r="AI4" s="497"/>
      <c r="AJ4" s="497"/>
      <c r="AK4" s="497"/>
      <c r="AL4" s="497"/>
      <c r="AM4" s="497"/>
      <c r="AN4" s="497"/>
      <c r="AO4" s="497"/>
      <c r="AP4" s="498"/>
      <c r="AQ4" s="303" t="s">
        <v>62</v>
      </c>
      <c r="AR4" s="496" t="s">
        <v>63</v>
      </c>
      <c r="AS4" s="497"/>
      <c r="AT4" s="497"/>
      <c r="AU4" s="497"/>
      <c r="AV4" s="497"/>
      <c r="AW4" s="498"/>
      <c r="AX4" s="496" t="s">
        <v>64</v>
      </c>
      <c r="AY4" s="497"/>
      <c r="AZ4" s="497"/>
      <c r="BA4" s="497"/>
      <c r="BB4" s="497"/>
      <c r="BC4" s="497"/>
      <c r="BD4" s="497"/>
      <c r="BE4" s="497"/>
      <c r="BF4" s="497"/>
      <c r="BG4" s="497"/>
      <c r="BH4" s="498"/>
      <c r="BI4" s="496" t="s">
        <v>22</v>
      </c>
      <c r="BJ4" s="497"/>
      <c r="BK4" s="497"/>
      <c r="BL4" s="497"/>
      <c r="BM4" s="497"/>
      <c r="BN4" s="497"/>
      <c r="BO4" s="498"/>
      <c r="BP4" s="496" t="s">
        <v>65</v>
      </c>
      <c r="BQ4" s="497"/>
      <c r="BR4" s="497"/>
      <c r="BS4" s="497"/>
      <c r="BT4" s="497"/>
      <c r="BU4" s="498"/>
      <c r="BV4" s="496" t="s">
        <v>66</v>
      </c>
      <c r="BW4" s="497"/>
      <c r="BX4" s="497"/>
      <c r="BY4" s="498"/>
    </row>
    <row r="5" spans="1:77" ht="15.75" x14ac:dyDescent="0.3">
      <c r="A5" s="191" t="s">
        <v>173</v>
      </c>
      <c r="B5" s="66">
        <v>49.68</v>
      </c>
      <c r="C5" s="62">
        <v>49.8</v>
      </c>
      <c r="D5" s="62">
        <v>49.59</v>
      </c>
      <c r="E5" s="62">
        <v>49.68</v>
      </c>
      <c r="F5" s="62">
        <v>49.4</v>
      </c>
      <c r="G5" s="67">
        <v>49.53</v>
      </c>
      <c r="H5" s="62">
        <v>50.1</v>
      </c>
      <c r="I5" s="62">
        <v>49.25</v>
      </c>
      <c r="J5" s="62">
        <v>49.4</v>
      </c>
      <c r="K5" s="62">
        <v>49.25</v>
      </c>
      <c r="L5" s="74">
        <v>48.86</v>
      </c>
      <c r="M5" s="62">
        <v>48.82</v>
      </c>
      <c r="N5" s="62">
        <v>49.1</v>
      </c>
      <c r="O5" s="62">
        <v>49.87</v>
      </c>
      <c r="P5" s="62">
        <v>48.93</v>
      </c>
      <c r="Q5" s="67">
        <v>49.1</v>
      </c>
      <c r="R5" s="74">
        <v>49.01</v>
      </c>
      <c r="S5" s="62">
        <v>48.16</v>
      </c>
      <c r="T5" s="67">
        <v>48.14</v>
      </c>
      <c r="U5" s="74">
        <v>48.76</v>
      </c>
      <c r="V5" s="62">
        <v>48.93</v>
      </c>
      <c r="W5" s="62">
        <v>49.59</v>
      </c>
      <c r="X5" s="67">
        <v>49.35</v>
      </c>
      <c r="Y5" s="74">
        <v>48.61</v>
      </c>
      <c r="Z5" s="61">
        <v>50.23</v>
      </c>
      <c r="AA5" s="62">
        <v>48.86</v>
      </c>
      <c r="AB5" s="62">
        <v>49.27</v>
      </c>
      <c r="AC5" s="182">
        <v>48.97</v>
      </c>
      <c r="AD5" s="74">
        <v>49.33</v>
      </c>
      <c r="AE5" s="62">
        <v>48.86</v>
      </c>
      <c r="AF5" s="62">
        <v>49.5</v>
      </c>
      <c r="AG5" s="67">
        <v>49.33</v>
      </c>
      <c r="AH5" s="74">
        <v>49.14</v>
      </c>
      <c r="AI5" s="62">
        <v>49.4</v>
      </c>
      <c r="AJ5" s="62">
        <v>49.14</v>
      </c>
      <c r="AK5" s="62">
        <v>49.01</v>
      </c>
      <c r="AL5" s="62">
        <v>49.57</v>
      </c>
      <c r="AM5" s="62">
        <v>49.68</v>
      </c>
      <c r="AN5" s="62">
        <v>48.22</v>
      </c>
      <c r="AO5" s="62">
        <v>49.7</v>
      </c>
      <c r="AP5" s="67">
        <v>49.38</v>
      </c>
      <c r="AQ5" s="85">
        <v>49.01</v>
      </c>
      <c r="AR5" s="74">
        <v>49.01</v>
      </c>
      <c r="AS5" s="62">
        <v>49.61</v>
      </c>
      <c r="AT5" s="62">
        <v>49.08</v>
      </c>
      <c r="AU5" s="62">
        <v>49.03</v>
      </c>
      <c r="AV5" s="62">
        <v>49.18</v>
      </c>
      <c r="AW5" s="67">
        <v>48.52</v>
      </c>
      <c r="AX5" s="74">
        <v>50.38</v>
      </c>
      <c r="AY5" s="62">
        <v>49.42</v>
      </c>
      <c r="AZ5" s="62">
        <v>49.21</v>
      </c>
      <c r="BA5" s="62">
        <v>49.12</v>
      </c>
      <c r="BB5" s="62">
        <v>49.68</v>
      </c>
      <c r="BC5" s="62">
        <v>48.91</v>
      </c>
      <c r="BD5" s="62">
        <v>49.16</v>
      </c>
      <c r="BE5" s="62">
        <v>49.85</v>
      </c>
      <c r="BF5" s="62">
        <v>49.91</v>
      </c>
      <c r="BG5" s="62">
        <v>50.38</v>
      </c>
      <c r="BH5" s="67">
        <v>48.99</v>
      </c>
      <c r="BI5" s="74">
        <v>49.29</v>
      </c>
      <c r="BJ5" s="62">
        <v>48.97</v>
      </c>
      <c r="BK5" s="62">
        <v>49.74</v>
      </c>
      <c r="BL5" s="62">
        <v>49.46</v>
      </c>
      <c r="BM5" s="62">
        <v>49.03</v>
      </c>
      <c r="BN5" s="62">
        <v>50.4</v>
      </c>
      <c r="BO5" s="67">
        <v>50.04</v>
      </c>
      <c r="BP5" s="74">
        <v>49.7</v>
      </c>
      <c r="BQ5" s="62">
        <v>49.06</v>
      </c>
      <c r="BR5" s="62">
        <v>48.73</v>
      </c>
      <c r="BS5" s="62">
        <v>48.95</v>
      </c>
      <c r="BT5" s="62">
        <v>49.38</v>
      </c>
      <c r="BU5" s="67">
        <v>48.86</v>
      </c>
      <c r="BV5" s="74">
        <v>48.97</v>
      </c>
      <c r="BW5" s="62">
        <v>48.56</v>
      </c>
      <c r="BX5" s="62">
        <v>49.7</v>
      </c>
      <c r="BY5" s="67">
        <v>49.06</v>
      </c>
    </row>
    <row r="6" spans="1:77" ht="15.75" x14ac:dyDescent="0.3">
      <c r="A6" s="192" t="s">
        <v>174</v>
      </c>
      <c r="B6" s="66">
        <v>1.33</v>
      </c>
      <c r="C6" s="62">
        <v>1.25</v>
      </c>
      <c r="D6" s="62">
        <v>1.27</v>
      </c>
      <c r="E6" s="62">
        <v>1.17</v>
      </c>
      <c r="F6" s="62">
        <v>1.23</v>
      </c>
      <c r="G6" s="67">
        <v>1.23</v>
      </c>
      <c r="H6" s="62">
        <v>1.25</v>
      </c>
      <c r="I6" s="62">
        <v>1.27</v>
      </c>
      <c r="J6" s="62">
        <v>1.3</v>
      </c>
      <c r="K6" s="62">
        <v>1.23</v>
      </c>
      <c r="L6" s="74">
        <v>1.22</v>
      </c>
      <c r="M6" s="62">
        <v>1.18</v>
      </c>
      <c r="N6" s="62">
        <v>1.22</v>
      </c>
      <c r="O6" s="62">
        <v>1.25</v>
      </c>
      <c r="P6" s="62">
        <v>1.27</v>
      </c>
      <c r="Q6" s="67">
        <v>1.18</v>
      </c>
      <c r="R6" s="74">
        <v>1.25</v>
      </c>
      <c r="S6" s="62">
        <v>1.25</v>
      </c>
      <c r="T6" s="67">
        <v>1.27</v>
      </c>
      <c r="U6" s="74">
        <v>1.22</v>
      </c>
      <c r="V6" s="62">
        <v>1.27</v>
      </c>
      <c r="W6" s="62">
        <v>1.23</v>
      </c>
      <c r="X6" s="67">
        <v>1.28</v>
      </c>
      <c r="Y6" s="74">
        <v>1.22</v>
      </c>
      <c r="Z6" s="61">
        <v>1.25</v>
      </c>
      <c r="AA6" s="62">
        <v>1.2</v>
      </c>
      <c r="AB6" s="62">
        <v>1.22</v>
      </c>
      <c r="AC6" s="182">
        <v>1.18</v>
      </c>
      <c r="AD6" s="74">
        <v>1.27</v>
      </c>
      <c r="AE6" s="62">
        <v>1.22</v>
      </c>
      <c r="AF6" s="62">
        <v>1.33</v>
      </c>
      <c r="AG6" s="67">
        <v>1.23</v>
      </c>
      <c r="AH6" s="74">
        <v>1.4</v>
      </c>
      <c r="AI6" s="62">
        <v>1.38</v>
      </c>
      <c r="AJ6" s="62">
        <v>1.37</v>
      </c>
      <c r="AK6" s="62">
        <v>1.37</v>
      </c>
      <c r="AL6" s="62">
        <v>1.43</v>
      </c>
      <c r="AM6" s="62">
        <v>1.38</v>
      </c>
      <c r="AN6" s="62">
        <v>1.35</v>
      </c>
      <c r="AO6" s="62">
        <v>1.38</v>
      </c>
      <c r="AP6" s="67">
        <v>1.38</v>
      </c>
      <c r="AQ6" s="85">
        <v>1.25</v>
      </c>
      <c r="AR6" s="74">
        <v>1.38</v>
      </c>
      <c r="AS6" s="62">
        <v>1.42</v>
      </c>
      <c r="AT6" s="62">
        <v>1.43</v>
      </c>
      <c r="AU6" s="62">
        <v>1.4</v>
      </c>
      <c r="AV6" s="62">
        <v>1.47</v>
      </c>
      <c r="AW6" s="67">
        <v>1.45</v>
      </c>
      <c r="AX6" s="74">
        <v>1.07</v>
      </c>
      <c r="AY6" s="62">
        <v>1.07</v>
      </c>
      <c r="AZ6" s="62">
        <v>1.02</v>
      </c>
      <c r="BA6" s="62">
        <v>0.98</v>
      </c>
      <c r="BB6" s="62">
        <v>1</v>
      </c>
      <c r="BC6" s="62">
        <v>1.05</v>
      </c>
      <c r="BD6" s="62">
        <v>1.02</v>
      </c>
      <c r="BE6" s="62">
        <v>1.03</v>
      </c>
      <c r="BF6" s="62">
        <v>1.07</v>
      </c>
      <c r="BG6" s="62">
        <v>1.07</v>
      </c>
      <c r="BH6" s="67">
        <v>1.05</v>
      </c>
      <c r="BI6" s="74">
        <v>1.1200000000000001</v>
      </c>
      <c r="BJ6" s="62">
        <v>1.1000000000000001</v>
      </c>
      <c r="BK6" s="62">
        <v>1.1499999999999999</v>
      </c>
      <c r="BL6" s="62">
        <v>1.08</v>
      </c>
      <c r="BM6" s="62">
        <v>1.1000000000000001</v>
      </c>
      <c r="BN6" s="62">
        <v>1.1000000000000001</v>
      </c>
      <c r="BO6" s="67">
        <v>1.1499999999999999</v>
      </c>
      <c r="BP6" s="74">
        <v>0.93</v>
      </c>
      <c r="BQ6" s="62">
        <v>1.07</v>
      </c>
      <c r="BR6" s="62">
        <v>0.95</v>
      </c>
      <c r="BS6" s="62">
        <v>1.02</v>
      </c>
      <c r="BT6" s="62">
        <v>0.98</v>
      </c>
      <c r="BU6" s="67">
        <v>1</v>
      </c>
      <c r="BV6" s="74">
        <v>1.43</v>
      </c>
      <c r="BW6" s="62">
        <v>1.43</v>
      </c>
      <c r="BX6" s="62">
        <v>1.47</v>
      </c>
      <c r="BY6" s="67">
        <v>1.45</v>
      </c>
    </row>
    <row r="7" spans="1:77" ht="15.75" x14ac:dyDescent="0.3">
      <c r="A7" s="192" t="s">
        <v>175</v>
      </c>
      <c r="B7" s="66">
        <v>7.44</v>
      </c>
      <c r="C7" s="62">
        <v>7.44</v>
      </c>
      <c r="D7" s="62">
        <v>7.39</v>
      </c>
      <c r="E7" s="62">
        <v>7.27</v>
      </c>
      <c r="F7" s="62">
        <v>7.29</v>
      </c>
      <c r="G7" s="67">
        <v>7.35</v>
      </c>
      <c r="H7" s="62">
        <v>7.6</v>
      </c>
      <c r="I7" s="62">
        <v>7.52</v>
      </c>
      <c r="J7" s="62">
        <v>7.56</v>
      </c>
      <c r="K7" s="62">
        <v>7.6</v>
      </c>
      <c r="L7" s="74">
        <v>7.18</v>
      </c>
      <c r="M7" s="62">
        <v>7.18</v>
      </c>
      <c r="N7" s="62">
        <v>7.22</v>
      </c>
      <c r="O7" s="62">
        <v>7.31</v>
      </c>
      <c r="P7" s="62">
        <v>7.14</v>
      </c>
      <c r="Q7" s="67">
        <v>7.22</v>
      </c>
      <c r="R7" s="74">
        <v>7.44</v>
      </c>
      <c r="S7" s="62">
        <v>7.43</v>
      </c>
      <c r="T7" s="67">
        <v>7.43</v>
      </c>
      <c r="U7" s="74">
        <v>7.2</v>
      </c>
      <c r="V7" s="62">
        <v>7.22</v>
      </c>
      <c r="W7" s="62">
        <v>7.33</v>
      </c>
      <c r="X7" s="67">
        <v>7.24</v>
      </c>
      <c r="Y7" s="74">
        <v>7.05</v>
      </c>
      <c r="Z7" s="61">
        <v>7.27</v>
      </c>
      <c r="AA7" s="62">
        <v>7.14</v>
      </c>
      <c r="AB7" s="62">
        <v>7.18</v>
      </c>
      <c r="AC7" s="182">
        <v>7.09</v>
      </c>
      <c r="AD7" s="74">
        <v>7.63</v>
      </c>
      <c r="AE7" s="62">
        <v>7.5</v>
      </c>
      <c r="AF7" s="62">
        <v>7.56</v>
      </c>
      <c r="AG7" s="67">
        <v>7.65</v>
      </c>
      <c r="AH7" s="74">
        <v>7.92</v>
      </c>
      <c r="AI7" s="62">
        <v>8.14</v>
      </c>
      <c r="AJ7" s="62">
        <v>8.0500000000000007</v>
      </c>
      <c r="AK7" s="62">
        <v>7.94</v>
      </c>
      <c r="AL7" s="62">
        <v>8.07</v>
      </c>
      <c r="AM7" s="62">
        <v>8.07</v>
      </c>
      <c r="AN7" s="62">
        <v>7.9</v>
      </c>
      <c r="AO7" s="62">
        <v>8.14</v>
      </c>
      <c r="AP7" s="67">
        <v>8.0500000000000007</v>
      </c>
      <c r="AQ7" s="85">
        <v>7.26</v>
      </c>
      <c r="AR7" s="74">
        <v>8.16</v>
      </c>
      <c r="AS7" s="62">
        <v>8.31</v>
      </c>
      <c r="AT7" s="62">
        <v>8.18</v>
      </c>
      <c r="AU7" s="62">
        <v>8.14</v>
      </c>
      <c r="AV7" s="62">
        <v>8.07</v>
      </c>
      <c r="AW7" s="67">
        <v>8.18</v>
      </c>
      <c r="AX7" s="74">
        <v>6.76</v>
      </c>
      <c r="AY7" s="62">
        <v>6.52</v>
      </c>
      <c r="AZ7" s="62">
        <v>6.58</v>
      </c>
      <c r="BA7" s="62">
        <v>6.52</v>
      </c>
      <c r="BB7" s="62">
        <v>6.54</v>
      </c>
      <c r="BC7" s="62">
        <v>6.5</v>
      </c>
      <c r="BD7" s="62">
        <v>6.56</v>
      </c>
      <c r="BE7" s="62">
        <v>6.71</v>
      </c>
      <c r="BF7" s="62">
        <v>6.65</v>
      </c>
      <c r="BG7" s="62">
        <v>6.71</v>
      </c>
      <c r="BH7" s="67">
        <v>6.56</v>
      </c>
      <c r="BI7" s="74">
        <v>6.8</v>
      </c>
      <c r="BJ7" s="62">
        <v>6.8</v>
      </c>
      <c r="BK7" s="62">
        <v>6.86</v>
      </c>
      <c r="BL7" s="62">
        <v>6.9</v>
      </c>
      <c r="BM7" s="62">
        <v>6.99</v>
      </c>
      <c r="BN7" s="62">
        <v>7.09</v>
      </c>
      <c r="BO7" s="67">
        <v>7.16</v>
      </c>
      <c r="BP7" s="74">
        <v>6.46</v>
      </c>
      <c r="BQ7" s="62">
        <v>6.37</v>
      </c>
      <c r="BR7" s="62">
        <v>6.31</v>
      </c>
      <c r="BS7" s="62">
        <v>6.37</v>
      </c>
      <c r="BT7" s="62">
        <v>6.27</v>
      </c>
      <c r="BU7" s="67">
        <v>6.31</v>
      </c>
      <c r="BV7" s="74">
        <v>8.07</v>
      </c>
      <c r="BW7" s="62">
        <v>7.94</v>
      </c>
      <c r="BX7" s="62">
        <v>8.14</v>
      </c>
      <c r="BY7" s="67">
        <v>8.0500000000000007</v>
      </c>
    </row>
    <row r="8" spans="1:77" ht="15.75" x14ac:dyDescent="0.3">
      <c r="A8" s="192" t="s">
        <v>176</v>
      </c>
      <c r="B8" s="66">
        <v>3.5118</v>
      </c>
      <c r="C8" s="62">
        <v>3.1686000000000001</v>
      </c>
      <c r="D8" s="62">
        <v>3.0445000000000002</v>
      </c>
      <c r="E8" s="62">
        <v>3.2856000000000001</v>
      </c>
      <c r="F8" s="62">
        <v>2.7233999999999998</v>
      </c>
      <c r="G8" s="67">
        <v>3.0682</v>
      </c>
      <c r="H8" s="62">
        <v>3.4411</v>
      </c>
      <c r="I8" s="62">
        <v>3.3580000000000001</v>
      </c>
      <c r="J8" s="62">
        <v>3.3502999999999998</v>
      </c>
      <c r="K8" s="62">
        <v>2.9813000000000001</v>
      </c>
      <c r="L8" s="74">
        <v>3.3098999999999998</v>
      </c>
      <c r="M8" s="62">
        <v>3.2437</v>
      </c>
      <c r="N8" s="62">
        <v>3.6709999999999998</v>
      </c>
      <c r="O8" s="62">
        <v>3.7907000000000002</v>
      </c>
      <c r="P8" s="62">
        <v>3.2086000000000001</v>
      </c>
      <c r="Q8" s="67">
        <v>3.4870999999999999</v>
      </c>
      <c r="R8" s="74">
        <v>3.4493999999999998</v>
      </c>
      <c r="S8" s="62">
        <v>3.1313</v>
      </c>
      <c r="T8" s="67">
        <v>3.1991999999999998</v>
      </c>
      <c r="U8" s="74">
        <v>2.8929999999999998</v>
      </c>
      <c r="V8" s="62">
        <v>2.9868999999999999</v>
      </c>
      <c r="W8" s="62">
        <v>2.8990999999999998</v>
      </c>
      <c r="X8" s="67">
        <v>3.5716000000000001</v>
      </c>
      <c r="Y8" s="74">
        <v>2.9251999999999998</v>
      </c>
      <c r="Z8" s="61">
        <v>2.7532999999999999</v>
      </c>
      <c r="AA8" s="62">
        <v>3.1880999999999999</v>
      </c>
      <c r="AB8" s="62">
        <v>2.6341000000000001</v>
      </c>
      <c r="AC8" s="182">
        <v>2.3279000000000001</v>
      </c>
      <c r="AD8" s="74">
        <v>3.7947000000000002</v>
      </c>
      <c r="AE8" s="62">
        <v>3.1667000000000001</v>
      </c>
      <c r="AF8" s="62">
        <v>2.8959000000000001</v>
      </c>
      <c r="AG8" s="67">
        <v>3.4005999999999998</v>
      </c>
      <c r="AH8" s="74">
        <v>2.6985000000000001</v>
      </c>
      <c r="AI8" s="62">
        <v>2.8786999999999998</v>
      </c>
      <c r="AJ8" s="62">
        <v>3.1450999999999998</v>
      </c>
      <c r="AK8" s="62">
        <v>2.5876999999999999</v>
      </c>
      <c r="AL8" s="62">
        <v>2.7385000000000002</v>
      </c>
      <c r="AM8" s="62">
        <v>2.9857999999999998</v>
      </c>
      <c r="AN8" s="62">
        <v>3.0427</v>
      </c>
      <c r="AO8" s="62">
        <v>3.0358999999999998</v>
      </c>
      <c r="AP8" s="67">
        <v>2.8121999999999998</v>
      </c>
      <c r="AQ8" s="85">
        <v>3.2376</v>
      </c>
      <c r="AR8" s="74">
        <v>3.0019999999999998</v>
      </c>
      <c r="AS8" s="62">
        <v>3.1427999999999998</v>
      </c>
      <c r="AT8" s="62">
        <v>2.9786000000000001</v>
      </c>
      <c r="AU8" s="62">
        <v>3.3855</v>
      </c>
      <c r="AV8" s="62">
        <v>3.1619999999999999</v>
      </c>
      <c r="AW8" s="67">
        <v>2.5554000000000001</v>
      </c>
      <c r="AX8" s="74">
        <v>3.4592999999999998</v>
      </c>
      <c r="AY8" s="62">
        <v>3.4799000000000002</v>
      </c>
      <c r="AZ8" s="62">
        <v>3.2343000000000002</v>
      </c>
      <c r="BA8" s="62">
        <v>3.8820000000000001</v>
      </c>
      <c r="BB8" s="62">
        <v>2.7239</v>
      </c>
      <c r="BC8" s="62">
        <v>3.2786</v>
      </c>
      <c r="BD8" s="62">
        <v>3.2256</v>
      </c>
      <c r="BE8" s="62">
        <v>3.4883999999999999</v>
      </c>
      <c r="BF8" s="62">
        <v>3.4306000000000001</v>
      </c>
      <c r="BG8" s="62">
        <v>3.2583000000000002</v>
      </c>
      <c r="BH8" s="67">
        <v>3.7364000000000002</v>
      </c>
      <c r="BI8" s="74">
        <v>3.3424</v>
      </c>
      <c r="BJ8" s="62">
        <v>3.4035000000000002</v>
      </c>
      <c r="BK8" s="62">
        <v>3.3281000000000001</v>
      </c>
      <c r="BL8" s="62">
        <v>2.7271999999999998</v>
      </c>
      <c r="BM8" s="62">
        <v>3.0998999999999999</v>
      </c>
      <c r="BN8" s="62">
        <v>2.9336000000000002</v>
      </c>
      <c r="BO8" s="67">
        <v>3.6294</v>
      </c>
      <c r="BP8" s="74">
        <v>3.3778000000000001</v>
      </c>
      <c r="BQ8" s="62">
        <v>3.4510000000000001</v>
      </c>
      <c r="BR8" s="62">
        <v>3.6783999999999999</v>
      </c>
      <c r="BS8" s="62">
        <v>3.8975</v>
      </c>
      <c r="BT8" s="62">
        <v>3.1604000000000001</v>
      </c>
      <c r="BU8" s="67">
        <v>3.4373</v>
      </c>
      <c r="BV8" s="74">
        <v>2.9527000000000001</v>
      </c>
      <c r="BW8" s="62">
        <v>2.5991</v>
      </c>
      <c r="BX8" s="62">
        <v>3.0127999999999999</v>
      </c>
      <c r="BY8" s="67">
        <v>3.2749999999999999</v>
      </c>
    </row>
    <row r="9" spans="1:77" x14ac:dyDescent="0.2">
      <c r="A9" s="192" t="s">
        <v>0</v>
      </c>
      <c r="B9" s="66">
        <v>14.1701</v>
      </c>
      <c r="C9" s="62">
        <v>14.478899999999999</v>
      </c>
      <c r="D9" s="62">
        <v>14.5105</v>
      </c>
      <c r="E9" s="62">
        <v>14.2036</v>
      </c>
      <c r="F9" s="62">
        <v>14.5594</v>
      </c>
      <c r="G9" s="67">
        <v>14.449199999999999</v>
      </c>
      <c r="H9" s="62">
        <v>14.073700000000001</v>
      </c>
      <c r="I9" s="62">
        <v>13.8484</v>
      </c>
      <c r="J9" s="62">
        <v>14.0153</v>
      </c>
      <c r="K9" s="62">
        <v>14.1074</v>
      </c>
      <c r="L9" s="74">
        <v>14.1417</v>
      </c>
      <c r="M9" s="62">
        <v>14.331200000000001</v>
      </c>
      <c r="N9" s="62">
        <v>13.9268</v>
      </c>
      <c r="O9" s="62">
        <v>14.099</v>
      </c>
      <c r="P9" s="62">
        <v>14.142899999999999</v>
      </c>
      <c r="Q9" s="67">
        <v>14.1823</v>
      </c>
      <c r="R9" s="74">
        <v>13.8362</v>
      </c>
      <c r="S9" s="62">
        <v>13.932399999999999</v>
      </c>
      <c r="T9" s="67">
        <v>13.831300000000001</v>
      </c>
      <c r="U9" s="74">
        <v>14.456899999999999</v>
      </c>
      <c r="V9" s="62">
        <v>14.4724</v>
      </c>
      <c r="W9" s="62">
        <v>14.6914</v>
      </c>
      <c r="X9" s="67">
        <v>14.0863</v>
      </c>
      <c r="Y9" s="74">
        <v>14.2178</v>
      </c>
      <c r="Z9" s="61">
        <v>14.7326</v>
      </c>
      <c r="AA9" s="62">
        <v>14.1213</v>
      </c>
      <c r="AB9" s="62">
        <v>14.389799999999999</v>
      </c>
      <c r="AC9" s="182">
        <v>14.465400000000001</v>
      </c>
      <c r="AD9" s="74">
        <v>13.5655</v>
      </c>
      <c r="AE9" s="62">
        <v>13.900499999999999</v>
      </c>
      <c r="AF9" s="62">
        <v>14.264200000000001</v>
      </c>
      <c r="AG9" s="67">
        <v>13.6601</v>
      </c>
      <c r="AH9" s="74">
        <v>13.331799999999999</v>
      </c>
      <c r="AI9" s="62">
        <v>13.3497</v>
      </c>
      <c r="AJ9" s="62">
        <v>12.98</v>
      </c>
      <c r="AK9" s="62">
        <v>13.291600000000001</v>
      </c>
      <c r="AL9" s="62">
        <v>13.1159</v>
      </c>
      <c r="AM9" s="62">
        <v>13.103400000000001</v>
      </c>
      <c r="AN9" s="62">
        <v>12.722099999999999</v>
      </c>
      <c r="AO9" s="62">
        <v>13.1683</v>
      </c>
      <c r="AP9" s="67">
        <v>13.349600000000001</v>
      </c>
      <c r="AQ9" s="85">
        <v>13.976800000000001</v>
      </c>
      <c r="AR9" s="74">
        <v>13.098800000000001</v>
      </c>
      <c r="AS9" s="62">
        <v>13.2521</v>
      </c>
      <c r="AT9" s="62">
        <v>13.139799999999999</v>
      </c>
      <c r="AU9" s="62">
        <v>12.8337</v>
      </c>
      <c r="AV9" s="62">
        <v>13.1248</v>
      </c>
      <c r="AW9" s="67">
        <v>13.400700000000001</v>
      </c>
      <c r="AX9" s="74">
        <v>15.8073</v>
      </c>
      <c r="AY9" s="62">
        <v>15.448700000000001</v>
      </c>
      <c r="AZ9" s="62">
        <v>15.559699999999999</v>
      </c>
      <c r="BA9" s="62">
        <v>15.1869</v>
      </c>
      <c r="BB9" s="62">
        <v>16.099</v>
      </c>
      <c r="BC9" s="62">
        <v>15.5199</v>
      </c>
      <c r="BD9" s="62">
        <v>15.537599999999999</v>
      </c>
      <c r="BE9" s="62">
        <v>15.491099999999999</v>
      </c>
      <c r="BF9" s="62">
        <v>15.623100000000001</v>
      </c>
      <c r="BG9" s="62">
        <v>15.848100000000001</v>
      </c>
      <c r="BH9" s="67">
        <v>14.988</v>
      </c>
      <c r="BI9" s="74">
        <v>15.032400000000001</v>
      </c>
      <c r="BJ9" s="62">
        <v>14.817500000000001</v>
      </c>
      <c r="BK9" s="62">
        <v>15.2653</v>
      </c>
      <c r="BL9" s="62">
        <v>15.146100000000001</v>
      </c>
      <c r="BM9" s="62">
        <v>14.7807</v>
      </c>
      <c r="BN9" s="62">
        <v>15.4703</v>
      </c>
      <c r="BO9" s="67">
        <v>14.7842</v>
      </c>
      <c r="BP9" s="74">
        <v>15.810600000000001</v>
      </c>
      <c r="BQ9" s="62">
        <v>15.614800000000001</v>
      </c>
      <c r="BR9" s="62">
        <v>15.4201</v>
      </c>
      <c r="BS9" s="62">
        <v>15.433</v>
      </c>
      <c r="BT9" s="62">
        <v>16.0563</v>
      </c>
      <c r="BU9" s="67">
        <v>15.6371</v>
      </c>
      <c r="BV9" s="74">
        <v>13.0131</v>
      </c>
      <c r="BW9" s="62">
        <v>13.391299999999999</v>
      </c>
      <c r="BX9" s="62">
        <v>13.309100000000001</v>
      </c>
      <c r="BY9" s="67">
        <v>12.873100000000001</v>
      </c>
    </row>
    <row r="10" spans="1:77" x14ac:dyDescent="0.2">
      <c r="A10" s="192" t="s">
        <v>1</v>
      </c>
      <c r="B10" s="66">
        <v>0.15</v>
      </c>
      <c r="C10" s="62">
        <v>0.17</v>
      </c>
      <c r="D10" s="62">
        <v>0.19</v>
      </c>
      <c r="E10" s="62">
        <v>0.14000000000000001</v>
      </c>
      <c r="F10" s="62">
        <v>0.21</v>
      </c>
      <c r="G10" s="67">
        <v>0.14000000000000001</v>
      </c>
      <c r="H10" s="62">
        <v>0.14000000000000001</v>
      </c>
      <c r="I10" s="62">
        <v>0.12</v>
      </c>
      <c r="J10" s="62">
        <v>0.17</v>
      </c>
      <c r="K10" s="62">
        <v>0.15</v>
      </c>
      <c r="L10" s="74">
        <v>0.19</v>
      </c>
      <c r="M10" s="62">
        <v>0</v>
      </c>
      <c r="N10" s="62">
        <v>0.15</v>
      </c>
      <c r="O10" s="62">
        <v>0.18</v>
      </c>
      <c r="P10" s="61" t="s">
        <v>123</v>
      </c>
      <c r="Q10" s="67">
        <v>0.14000000000000001</v>
      </c>
      <c r="R10" s="74">
        <v>0.19</v>
      </c>
      <c r="S10" s="62">
        <v>0.15</v>
      </c>
      <c r="T10" s="67">
        <v>0.17</v>
      </c>
      <c r="U10" s="74">
        <v>0.17</v>
      </c>
      <c r="V10" s="62">
        <v>0.17</v>
      </c>
      <c r="W10" s="62">
        <v>0.17</v>
      </c>
      <c r="X10" s="67">
        <v>0.19</v>
      </c>
      <c r="Y10" s="183" t="s">
        <v>123</v>
      </c>
      <c r="Z10" s="61">
        <v>0.13</v>
      </c>
      <c r="AA10" s="62">
        <v>0.17</v>
      </c>
      <c r="AB10" s="62">
        <v>0.17</v>
      </c>
      <c r="AC10" s="182" t="s">
        <v>123</v>
      </c>
      <c r="AD10" s="74">
        <v>0.15</v>
      </c>
      <c r="AE10" s="62">
        <v>0.15</v>
      </c>
      <c r="AF10" s="62" t="s">
        <v>123</v>
      </c>
      <c r="AG10" s="67">
        <v>0.14000000000000001</v>
      </c>
      <c r="AH10" s="74">
        <v>0.14000000000000001</v>
      </c>
      <c r="AI10" s="62" t="s">
        <v>123</v>
      </c>
      <c r="AJ10" s="62">
        <v>0.14000000000000001</v>
      </c>
      <c r="AK10" s="62">
        <v>0.14000000000000001</v>
      </c>
      <c r="AL10" s="62">
        <v>0.19</v>
      </c>
      <c r="AM10" s="62">
        <v>0.13</v>
      </c>
      <c r="AN10" s="62">
        <v>0.17</v>
      </c>
      <c r="AO10" s="62">
        <v>0.14000000000000001</v>
      </c>
      <c r="AP10" s="67">
        <v>0.13</v>
      </c>
      <c r="AQ10" s="85">
        <v>0.14000000000000001</v>
      </c>
      <c r="AR10" s="74">
        <v>0.15</v>
      </c>
      <c r="AS10" s="62">
        <v>0.14000000000000001</v>
      </c>
      <c r="AT10" s="62" t="s">
        <v>123</v>
      </c>
      <c r="AU10" s="62">
        <v>0.13</v>
      </c>
      <c r="AV10" s="62" t="s">
        <v>123</v>
      </c>
      <c r="AW10" s="67">
        <v>0.13</v>
      </c>
      <c r="AX10" s="74">
        <v>0.13</v>
      </c>
      <c r="AY10" s="62">
        <v>0.15</v>
      </c>
      <c r="AZ10" s="62">
        <v>0</v>
      </c>
      <c r="BA10" s="62">
        <v>0.14000000000000001</v>
      </c>
      <c r="BB10" s="62">
        <v>0.15</v>
      </c>
      <c r="BC10" s="62">
        <v>0.13</v>
      </c>
      <c r="BD10" s="62">
        <v>0.15</v>
      </c>
      <c r="BE10" s="62">
        <v>0.17</v>
      </c>
      <c r="BF10" s="62">
        <v>0.18</v>
      </c>
      <c r="BG10" s="62">
        <v>0.19</v>
      </c>
      <c r="BH10" s="67">
        <v>0.14000000000000001</v>
      </c>
      <c r="BI10" s="74">
        <v>0.17</v>
      </c>
      <c r="BJ10" s="62">
        <v>0.13</v>
      </c>
      <c r="BK10" s="62">
        <v>0.17</v>
      </c>
      <c r="BL10" s="62">
        <v>0.17</v>
      </c>
      <c r="BM10" s="62">
        <v>0.15</v>
      </c>
      <c r="BN10" s="62">
        <v>0.14000000000000001</v>
      </c>
      <c r="BO10" s="67">
        <v>0.15</v>
      </c>
      <c r="BP10" s="74">
        <v>0.15</v>
      </c>
      <c r="BQ10" s="62">
        <v>0.18</v>
      </c>
      <c r="BR10" s="62">
        <v>0.18</v>
      </c>
      <c r="BS10" s="62">
        <v>0.15</v>
      </c>
      <c r="BT10" s="62">
        <v>0.13</v>
      </c>
      <c r="BU10" s="67">
        <v>0.21</v>
      </c>
      <c r="BV10" s="74">
        <v>0.15</v>
      </c>
      <c r="BW10" s="62">
        <v>0.15</v>
      </c>
      <c r="BX10" s="62">
        <v>0.18</v>
      </c>
      <c r="BY10" s="67">
        <v>0.17</v>
      </c>
    </row>
    <row r="11" spans="1:77" x14ac:dyDescent="0.2">
      <c r="A11" s="192" t="s">
        <v>2</v>
      </c>
      <c r="B11" s="66">
        <v>6.58</v>
      </c>
      <c r="C11" s="62">
        <v>6.58</v>
      </c>
      <c r="D11" s="62">
        <v>6.57</v>
      </c>
      <c r="E11" s="62">
        <v>6.48</v>
      </c>
      <c r="F11" s="62">
        <v>6.45</v>
      </c>
      <c r="G11" s="67">
        <v>6.48</v>
      </c>
      <c r="H11" s="62">
        <v>6.62</v>
      </c>
      <c r="I11" s="62">
        <v>6.52</v>
      </c>
      <c r="J11" s="62">
        <v>6.37</v>
      </c>
      <c r="K11" s="62">
        <v>6.42</v>
      </c>
      <c r="L11" s="74">
        <v>6.48</v>
      </c>
      <c r="M11" s="62">
        <v>6.45</v>
      </c>
      <c r="N11" s="62">
        <v>6.57</v>
      </c>
      <c r="O11" s="62">
        <v>6.68</v>
      </c>
      <c r="P11" s="62">
        <v>6.5</v>
      </c>
      <c r="Q11" s="67">
        <v>6.57</v>
      </c>
      <c r="R11" s="74">
        <v>6.43</v>
      </c>
      <c r="S11" s="62">
        <v>6.28</v>
      </c>
      <c r="T11" s="67">
        <v>6.27</v>
      </c>
      <c r="U11" s="74">
        <v>6.14</v>
      </c>
      <c r="V11" s="62">
        <v>6.3</v>
      </c>
      <c r="W11" s="62">
        <v>6.24</v>
      </c>
      <c r="X11" s="67">
        <v>6.33</v>
      </c>
      <c r="Y11" s="74">
        <v>6.42</v>
      </c>
      <c r="Z11" s="61">
        <v>6.73</v>
      </c>
      <c r="AA11" s="62">
        <v>6.58</v>
      </c>
      <c r="AB11" s="62">
        <v>6.63</v>
      </c>
      <c r="AC11" s="182">
        <v>6.55</v>
      </c>
      <c r="AD11" s="74">
        <v>6.42</v>
      </c>
      <c r="AE11" s="62">
        <v>6.42</v>
      </c>
      <c r="AF11" s="62">
        <v>6.48</v>
      </c>
      <c r="AG11" s="67">
        <v>6.4</v>
      </c>
      <c r="AH11" s="74">
        <v>6.78</v>
      </c>
      <c r="AI11" s="62">
        <v>6.88</v>
      </c>
      <c r="AJ11" s="62">
        <v>6.85</v>
      </c>
      <c r="AK11" s="62">
        <v>6.78</v>
      </c>
      <c r="AL11" s="62">
        <v>6.96</v>
      </c>
      <c r="AM11" s="62">
        <v>6.96</v>
      </c>
      <c r="AN11" s="62">
        <v>6.68</v>
      </c>
      <c r="AO11" s="62">
        <v>6.88</v>
      </c>
      <c r="AP11" s="67">
        <v>6.8</v>
      </c>
      <c r="AQ11" s="85">
        <v>6.55</v>
      </c>
      <c r="AR11" s="74">
        <v>6.65</v>
      </c>
      <c r="AS11" s="62">
        <v>6.75</v>
      </c>
      <c r="AT11" s="62">
        <v>6.63</v>
      </c>
      <c r="AU11" s="62">
        <v>6.62</v>
      </c>
      <c r="AV11" s="62">
        <v>6.75</v>
      </c>
      <c r="AW11" s="67">
        <v>6.52</v>
      </c>
      <c r="AX11" s="74">
        <v>6.28</v>
      </c>
      <c r="AY11" s="62">
        <v>6.14</v>
      </c>
      <c r="AZ11" s="62">
        <v>6.04</v>
      </c>
      <c r="BA11" s="62">
        <v>6.14</v>
      </c>
      <c r="BB11" s="62">
        <v>6.17</v>
      </c>
      <c r="BC11" s="62">
        <v>6.12</v>
      </c>
      <c r="BD11" s="62">
        <v>6.14</v>
      </c>
      <c r="BE11" s="62">
        <v>6.19</v>
      </c>
      <c r="BF11" s="62">
        <v>6.22</v>
      </c>
      <c r="BG11" s="62">
        <v>6.3</v>
      </c>
      <c r="BH11" s="67">
        <v>6.12</v>
      </c>
      <c r="BI11" s="74">
        <v>6.37</v>
      </c>
      <c r="BJ11" s="62">
        <v>6.19</v>
      </c>
      <c r="BK11" s="62">
        <v>6.35</v>
      </c>
      <c r="BL11" s="62">
        <v>6.28</v>
      </c>
      <c r="BM11" s="62">
        <v>6.27</v>
      </c>
      <c r="BN11" s="62">
        <v>6.42</v>
      </c>
      <c r="BO11" s="67">
        <v>6.47</v>
      </c>
      <c r="BP11" s="74">
        <v>6.15</v>
      </c>
      <c r="BQ11" s="62">
        <v>6.07</v>
      </c>
      <c r="BR11" s="62">
        <v>6.04</v>
      </c>
      <c r="BS11" s="62">
        <v>6.09</v>
      </c>
      <c r="BT11" s="62">
        <v>6.02</v>
      </c>
      <c r="BU11" s="67">
        <v>6.09</v>
      </c>
      <c r="BV11" s="74">
        <v>6.82</v>
      </c>
      <c r="BW11" s="62">
        <v>6.75</v>
      </c>
      <c r="BX11" s="62">
        <v>6.95</v>
      </c>
      <c r="BY11" s="67">
        <v>6.92</v>
      </c>
    </row>
    <row r="12" spans="1:77" x14ac:dyDescent="0.2">
      <c r="A12" s="192" t="s">
        <v>3</v>
      </c>
      <c r="B12" s="66">
        <v>15.06</v>
      </c>
      <c r="C12" s="62">
        <v>15.04</v>
      </c>
      <c r="D12" s="62">
        <v>14.94</v>
      </c>
      <c r="E12" s="62">
        <v>14.96</v>
      </c>
      <c r="F12" s="62">
        <v>14.92</v>
      </c>
      <c r="G12" s="67">
        <v>14.96</v>
      </c>
      <c r="H12" s="62">
        <v>15.17</v>
      </c>
      <c r="I12" s="62">
        <v>14.83</v>
      </c>
      <c r="J12" s="62">
        <v>15.03</v>
      </c>
      <c r="K12" s="62">
        <v>14.86</v>
      </c>
      <c r="L12" s="74">
        <v>14.89</v>
      </c>
      <c r="M12" s="62">
        <v>14.76</v>
      </c>
      <c r="N12" s="62">
        <v>14.79</v>
      </c>
      <c r="O12" s="62">
        <v>15.11</v>
      </c>
      <c r="P12" s="62">
        <v>14.75</v>
      </c>
      <c r="Q12" s="67">
        <v>14.86</v>
      </c>
      <c r="R12" s="74">
        <v>14.78</v>
      </c>
      <c r="S12" s="62">
        <v>14.55</v>
      </c>
      <c r="T12" s="67">
        <v>14.55</v>
      </c>
      <c r="U12" s="74">
        <v>14.75</v>
      </c>
      <c r="V12" s="62">
        <v>14.89</v>
      </c>
      <c r="W12" s="62">
        <v>14.92</v>
      </c>
      <c r="X12" s="67">
        <v>14.99</v>
      </c>
      <c r="Y12" s="74">
        <v>14.65</v>
      </c>
      <c r="Z12" s="61">
        <v>15.03</v>
      </c>
      <c r="AA12" s="62">
        <v>14.66</v>
      </c>
      <c r="AB12" s="62">
        <v>14.85</v>
      </c>
      <c r="AC12" s="182">
        <v>14.62</v>
      </c>
      <c r="AD12" s="74">
        <v>15.06</v>
      </c>
      <c r="AE12" s="62">
        <v>14.94</v>
      </c>
      <c r="AF12" s="62">
        <v>15.04</v>
      </c>
      <c r="AG12" s="67">
        <v>15.03</v>
      </c>
      <c r="AH12" s="74">
        <v>15.17</v>
      </c>
      <c r="AI12" s="62">
        <v>15.32</v>
      </c>
      <c r="AJ12" s="62">
        <v>15.29</v>
      </c>
      <c r="AK12" s="62">
        <v>15.24</v>
      </c>
      <c r="AL12" s="62">
        <v>15.29</v>
      </c>
      <c r="AM12" s="62">
        <v>15.27</v>
      </c>
      <c r="AN12" s="62">
        <v>14.94</v>
      </c>
      <c r="AO12" s="62">
        <v>15.45</v>
      </c>
      <c r="AP12" s="67">
        <v>15.31</v>
      </c>
      <c r="AQ12" s="85">
        <v>14.76</v>
      </c>
      <c r="AR12" s="74">
        <v>15.1</v>
      </c>
      <c r="AS12" s="62">
        <v>15.22</v>
      </c>
      <c r="AT12" s="62">
        <v>15.17</v>
      </c>
      <c r="AU12" s="62">
        <v>15.18</v>
      </c>
      <c r="AV12" s="62">
        <v>15.1</v>
      </c>
      <c r="AW12" s="67">
        <v>14.87</v>
      </c>
      <c r="AX12" s="74">
        <v>14.65</v>
      </c>
      <c r="AY12" s="62">
        <v>14.43</v>
      </c>
      <c r="AZ12" s="62">
        <v>14.37</v>
      </c>
      <c r="BA12" s="62">
        <v>14.48</v>
      </c>
      <c r="BB12" s="62">
        <v>14.4</v>
      </c>
      <c r="BC12" s="62">
        <v>14.29</v>
      </c>
      <c r="BD12" s="62">
        <v>14.3</v>
      </c>
      <c r="BE12" s="62">
        <v>14.54</v>
      </c>
      <c r="BF12" s="62">
        <v>14.58</v>
      </c>
      <c r="BG12" s="62">
        <v>14.76</v>
      </c>
      <c r="BH12" s="67">
        <v>14.41</v>
      </c>
      <c r="BI12" s="74">
        <v>14.55</v>
      </c>
      <c r="BJ12" s="62">
        <v>14.47</v>
      </c>
      <c r="BK12" s="62">
        <v>14.62</v>
      </c>
      <c r="BL12" s="62">
        <v>14.5</v>
      </c>
      <c r="BM12" s="62">
        <v>14.5</v>
      </c>
      <c r="BN12" s="62">
        <v>14.75</v>
      </c>
      <c r="BO12" s="67">
        <v>14.69</v>
      </c>
      <c r="BP12" s="74">
        <v>14.55</v>
      </c>
      <c r="BQ12" s="62">
        <v>14.4</v>
      </c>
      <c r="BR12" s="62">
        <v>14.31</v>
      </c>
      <c r="BS12" s="62">
        <v>14.4</v>
      </c>
      <c r="BT12" s="62">
        <v>14.4</v>
      </c>
      <c r="BU12" s="67">
        <v>14.24</v>
      </c>
      <c r="BV12" s="74">
        <v>15.29</v>
      </c>
      <c r="BW12" s="62">
        <v>15.18</v>
      </c>
      <c r="BX12" s="62">
        <v>15.6</v>
      </c>
      <c r="BY12" s="67">
        <v>15.27</v>
      </c>
    </row>
    <row r="13" spans="1:77" ht="15.75" x14ac:dyDescent="0.3">
      <c r="A13" s="192" t="s">
        <v>177</v>
      </c>
      <c r="B13" s="66">
        <v>3.29</v>
      </c>
      <c r="C13" s="62">
        <v>3.24</v>
      </c>
      <c r="D13" s="62">
        <v>3.21</v>
      </c>
      <c r="E13" s="62">
        <v>3.32</v>
      </c>
      <c r="F13" s="62">
        <v>3.19</v>
      </c>
      <c r="G13" s="67">
        <v>3.24</v>
      </c>
      <c r="H13" s="62">
        <v>3.36</v>
      </c>
      <c r="I13" s="62">
        <v>3.33</v>
      </c>
      <c r="J13" s="62">
        <v>3.33</v>
      </c>
      <c r="K13" s="62">
        <v>3.29</v>
      </c>
      <c r="L13" s="74">
        <v>3.14</v>
      </c>
      <c r="M13" s="62">
        <v>3.17</v>
      </c>
      <c r="N13" s="62">
        <v>3.25</v>
      </c>
      <c r="O13" s="62">
        <v>3.28</v>
      </c>
      <c r="P13" s="62">
        <v>3.24</v>
      </c>
      <c r="Q13" s="67">
        <v>3.17</v>
      </c>
      <c r="R13" s="74">
        <v>3.3</v>
      </c>
      <c r="S13" s="62">
        <v>3.19</v>
      </c>
      <c r="T13" s="67">
        <v>3.21</v>
      </c>
      <c r="U13" s="74">
        <v>3.22</v>
      </c>
      <c r="V13" s="62">
        <v>3.17</v>
      </c>
      <c r="W13" s="62">
        <v>3.3</v>
      </c>
      <c r="X13" s="67">
        <v>3.32</v>
      </c>
      <c r="Y13" s="74">
        <v>3.19</v>
      </c>
      <c r="Z13" s="61">
        <v>3.25</v>
      </c>
      <c r="AA13" s="62">
        <v>3.17</v>
      </c>
      <c r="AB13" s="62">
        <v>3.15</v>
      </c>
      <c r="AC13" s="182">
        <v>3.18</v>
      </c>
      <c r="AD13" s="74">
        <v>3.38</v>
      </c>
      <c r="AE13" s="62">
        <v>3.21</v>
      </c>
      <c r="AF13" s="62">
        <v>3.3</v>
      </c>
      <c r="AG13" s="67">
        <v>3.37</v>
      </c>
      <c r="AH13" s="74">
        <v>3.24</v>
      </c>
      <c r="AI13" s="62">
        <v>3.25</v>
      </c>
      <c r="AJ13" s="62">
        <v>3.25</v>
      </c>
      <c r="AK13" s="62">
        <v>3.19</v>
      </c>
      <c r="AL13" s="62">
        <v>3.29</v>
      </c>
      <c r="AM13" s="62">
        <v>3.33</v>
      </c>
      <c r="AN13" s="62">
        <v>3.22</v>
      </c>
      <c r="AO13" s="62">
        <v>3.3</v>
      </c>
      <c r="AP13" s="67">
        <v>3.25</v>
      </c>
      <c r="AQ13" s="85">
        <v>3.24</v>
      </c>
      <c r="AR13" s="74">
        <v>3.32</v>
      </c>
      <c r="AS13" s="62">
        <v>3.38</v>
      </c>
      <c r="AT13" s="62">
        <v>3.36</v>
      </c>
      <c r="AU13" s="62">
        <v>3.38</v>
      </c>
      <c r="AV13" s="62">
        <v>3.37</v>
      </c>
      <c r="AW13" s="67">
        <v>3.26</v>
      </c>
      <c r="AX13" s="74">
        <v>3.3</v>
      </c>
      <c r="AY13" s="62">
        <v>3.24</v>
      </c>
      <c r="AZ13" s="62">
        <v>3.24</v>
      </c>
      <c r="BA13" s="62">
        <v>3.19</v>
      </c>
      <c r="BB13" s="62">
        <v>3.15</v>
      </c>
      <c r="BC13" s="62">
        <v>3.14</v>
      </c>
      <c r="BD13" s="62">
        <v>3.18</v>
      </c>
      <c r="BE13" s="62">
        <v>3.28</v>
      </c>
      <c r="BF13" s="62">
        <v>3.25</v>
      </c>
      <c r="BG13" s="62">
        <v>3.24</v>
      </c>
      <c r="BH13" s="67">
        <v>3.24</v>
      </c>
      <c r="BI13" s="74">
        <v>3.18</v>
      </c>
      <c r="BJ13" s="62">
        <v>3.24</v>
      </c>
      <c r="BK13" s="62">
        <v>3.24</v>
      </c>
      <c r="BL13" s="62">
        <v>3.24</v>
      </c>
      <c r="BM13" s="62">
        <v>3.22</v>
      </c>
      <c r="BN13" s="62">
        <v>3.3</v>
      </c>
      <c r="BO13" s="67">
        <v>3.36</v>
      </c>
      <c r="BP13" s="74">
        <v>3.17</v>
      </c>
      <c r="BQ13" s="62">
        <v>3.14</v>
      </c>
      <c r="BR13" s="62">
        <v>3.11</v>
      </c>
      <c r="BS13" s="62">
        <v>3.14</v>
      </c>
      <c r="BT13" s="62">
        <v>3.14</v>
      </c>
      <c r="BU13" s="67">
        <v>3.1</v>
      </c>
      <c r="BV13" s="74">
        <v>3.22</v>
      </c>
      <c r="BW13" s="62">
        <v>3.09</v>
      </c>
      <c r="BX13" s="62">
        <v>3.21</v>
      </c>
      <c r="BY13" s="67">
        <v>3.24</v>
      </c>
    </row>
    <row r="14" spans="1:77" x14ac:dyDescent="0.2">
      <c r="A14" s="193" t="s">
        <v>117</v>
      </c>
      <c r="B14" s="68">
        <f>SUM(B5:B13)</f>
        <v>101.21190000000001</v>
      </c>
      <c r="C14" s="65">
        <f t="shared" ref="C14:BN14" si="0">SUM(C5:C13)</f>
        <v>101.16749999999998</v>
      </c>
      <c r="D14" s="65">
        <f t="shared" si="0"/>
        <v>100.71499999999999</v>
      </c>
      <c r="E14" s="65">
        <f t="shared" si="0"/>
        <v>100.50919999999999</v>
      </c>
      <c r="F14" s="65">
        <f t="shared" si="0"/>
        <v>99.972799999999992</v>
      </c>
      <c r="G14" s="69">
        <f t="shared" si="0"/>
        <v>100.4474</v>
      </c>
      <c r="H14" s="65">
        <f t="shared" si="0"/>
        <v>101.7548</v>
      </c>
      <c r="I14" s="65">
        <f t="shared" si="0"/>
        <v>100.04640000000001</v>
      </c>
      <c r="J14" s="65">
        <f t="shared" si="0"/>
        <v>100.5256</v>
      </c>
      <c r="K14" s="65">
        <f t="shared" si="0"/>
        <v>99.888700000000014</v>
      </c>
      <c r="L14" s="173">
        <f t="shared" si="0"/>
        <v>99.411600000000007</v>
      </c>
      <c r="M14" s="65">
        <f t="shared" si="0"/>
        <v>99.134900000000002</v>
      </c>
      <c r="N14" s="65">
        <f t="shared" si="0"/>
        <v>99.897799999999989</v>
      </c>
      <c r="O14" s="65">
        <f t="shared" si="0"/>
        <v>101.5697</v>
      </c>
      <c r="P14" s="65">
        <f t="shared" si="0"/>
        <v>99.1815</v>
      </c>
      <c r="Q14" s="69">
        <f t="shared" si="0"/>
        <v>99.909400000000005</v>
      </c>
      <c r="R14" s="173">
        <f t="shared" si="0"/>
        <v>99.68559999999998</v>
      </c>
      <c r="S14" s="65">
        <f t="shared" si="0"/>
        <v>98.073700000000002</v>
      </c>
      <c r="T14" s="69">
        <f t="shared" si="0"/>
        <v>98.070499999999996</v>
      </c>
      <c r="U14" s="173">
        <f t="shared" si="0"/>
        <v>98.809899999999999</v>
      </c>
      <c r="V14" s="65">
        <f t="shared" si="0"/>
        <v>99.409300000000002</v>
      </c>
      <c r="W14" s="65">
        <f t="shared" si="0"/>
        <v>100.37049999999999</v>
      </c>
      <c r="X14" s="69">
        <f t="shared" si="0"/>
        <v>100.35789999999999</v>
      </c>
      <c r="Y14" s="173">
        <f t="shared" si="0"/>
        <v>98.283000000000001</v>
      </c>
      <c r="Z14" s="65">
        <f t="shared" si="0"/>
        <v>101.3759</v>
      </c>
      <c r="AA14" s="65">
        <f t="shared" si="0"/>
        <v>99.089399999999998</v>
      </c>
      <c r="AB14" s="65">
        <f t="shared" si="0"/>
        <v>99.493899999999996</v>
      </c>
      <c r="AC14" s="69">
        <f t="shared" si="0"/>
        <v>98.383300000000006</v>
      </c>
      <c r="AD14" s="173">
        <f t="shared" si="0"/>
        <v>100.60020000000002</v>
      </c>
      <c r="AE14" s="65">
        <f t="shared" si="0"/>
        <v>99.367199999999997</v>
      </c>
      <c r="AF14" s="65">
        <f t="shared" si="0"/>
        <v>100.37009999999999</v>
      </c>
      <c r="AG14" s="69">
        <f t="shared" si="0"/>
        <v>100.2107</v>
      </c>
      <c r="AH14" s="173">
        <f t="shared" si="0"/>
        <v>99.820300000000003</v>
      </c>
      <c r="AI14" s="65">
        <f t="shared" si="0"/>
        <v>100.5984</v>
      </c>
      <c r="AJ14" s="65">
        <f t="shared" si="0"/>
        <v>100.21510000000001</v>
      </c>
      <c r="AK14" s="65">
        <f t="shared" si="0"/>
        <v>99.549299999999988</v>
      </c>
      <c r="AL14" s="65">
        <f t="shared" si="0"/>
        <v>100.6544</v>
      </c>
      <c r="AM14" s="65">
        <f t="shared" si="0"/>
        <v>100.90919999999998</v>
      </c>
      <c r="AN14" s="65">
        <f t="shared" si="0"/>
        <v>98.244799999999998</v>
      </c>
      <c r="AO14" s="65">
        <f t="shared" si="0"/>
        <v>101.1942</v>
      </c>
      <c r="AP14" s="69">
        <f t="shared" si="0"/>
        <v>100.4618</v>
      </c>
      <c r="AQ14" s="202">
        <f t="shared" si="0"/>
        <v>99.424399999999991</v>
      </c>
      <c r="AR14" s="173">
        <f t="shared" si="0"/>
        <v>99.870800000000003</v>
      </c>
      <c r="AS14" s="65">
        <f t="shared" si="0"/>
        <v>101.22490000000001</v>
      </c>
      <c r="AT14" s="65">
        <f t="shared" si="0"/>
        <v>99.968399999999988</v>
      </c>
      <c r="AU14" s="65">
        <f t="shared" si="0"/>
        <v>100.0992</v>
      </c>
      <c r="AV14" s="65">
        <f t="shared" si="0"/>
        <v>100.2268</v>
      </c>
      <c r="AW14" s="69">
        <f t="shared" si="0"/>
        <v>98.886099999999999</v>
      </c>
      <c r="AX14" s="173">
        <f t="shared" si="0"/>
        <v>101.8366</v>
      </c>
      <c r="AY14" s="65">
        <f t="shared" si="0"/>
        <v>99.898600000000002</v>
      </c>
      <c r="AZ14" s="65">
        <f t="shared" si="0"/>
        <v>99.254000000000005</v>
      </c>
      <c r="BA14" s="65">
        <f t="shared" si="0"/>
        <v>99.638899999999992</v>
      </c>
      <c r="BB14" s="65">
        <f t="shared" si="0"/>
        <v>99.912900000000022</v>
      </c>
      <c r="BC14" s="65">
        <f t="shared" si="0"/>
        <v>98.938499999999991</v>
      </c>
      <c r="BD14" s="65">
        <f t="shared" si="0"/>
        <v>99.273200000000017</v>
      </c>
      <c r="BE14" s="65">
        <f t="shared" si="0"/>
        <v>100.74950000000001</v>
      </c>
      <c r="BF14" s="65">
        <f t="shared" si="0"/>
        <v>100.91369999999999</v>
      </c>
      <c r="BG14" s="65">
        <f t="shared" si="0"/>
        <v>101.7564</v>
      </c>
      <c r="BH14" s="69">
        <f t="shared" si="0"/>
        <v>99.234399999999994</v>
      </c>
      <c r="BI14" s="173">
        <f t="shared" si="0"/>
        <v>99.854799999999997</v>
      </c>
      <c r="BJ14" s="65">
        <f t="shared" si="0"/>
        <v>99.120999999999981</v>
      </c>
      <c r="BK14" s="65">
        <f t="shared" si="0"/>
        <v>100.7234</v>
      </c>
      <c r="BL14" s="65">
        <f t="shared" si="0"/>
        <v>99.503299999999996</v>
      </c>
      <c r="BM14" s="65">
        <f t="shared" si="0"/>
        <v>99.140600000000006</v>
      </c>
      <c r="BN14" s="65">
        <f t="shared" si="0"/>
        <v>101.6039</v>
      </c>
      <c r="BO14" s="69">
        <f t="shared" ref="BO14:BY14" si="1">SUM(BO5:BO13)</f>
        <v>101.4336</v>
      </c>
      <c r="BP14" s="173">
        <f t="shared" si="1"/>
        <v>100.29840000000002</v>
      </c>
      <c r="BQ14" s="65">
        <f t="shared" si="1"/>
        <v>99.355800000000002</v>
      </c>
      <c r="BR14" s="65">
        <f t="shared" si="1"/>
        <v>98.728500000000025</v>
      </c>
      <c r="BS14" s="65">
        <f t="shared" si="1"/>
        <v>99.450500000000019</v>
      </c>
      <c r="BT14" s="65">
        <f t="shared" si="1"/>
        <v>99.536699999999996</v>
      </c>
      <c r="BU14" s="69">
        <f t="shared" si="1"/>
        <v>98.884399999999985</v>
      </c>
      <c r="BV14" s="173">
        <f t="shared" si="1"/>
        <v>99.91579999999999</v>
      </c>
      <c r="BW14" s="65">
        <f t="shared" si="1"/>
        <v>99.090400000000017</v>
      </c>
      <c r="BX14" s="65">
        <f t="shared" si="1"/>
        <v>101.5719</v>
      </c>
      <c r="BY14" s="69">
        <f t="shared" si="1"/>
        <v>100.3081</v>
      </c>
    </row>
    <row r="15" spans="1:77" s="47" customFormat="1" x14ac:dyDescent="0.2">
      <c r="A15" s="191" t="s">
        <v>122</v>
      </c>
      <c r="B15" s="54">
        <v>0.60660000000000003</v>
      </c>
      <c r="C15" s="52">
        <v>0.60609999999999997</v>
      </c>
      <c r="D15" s="52">
        <v>0.6048</v>
      </c>
      <c r="E15" s="52">
        <v>0.60640000000000005</v>
      </c>
      <c r="F15" s="52">
        <v>0.60840000000000005</v>
      </c>
      <c r="G15" s="167">
        <v>0.60709999999999997</v>
      </c>
      <c r="H15" s="52">
        <v>0.60699999999999998</v>
      </c>
      <c r="I15" s="52">
        <v>0.60329999999999995</v>
      </c>
      <c r="J15" s="52">
        <v>0.60919999999999996</v>
      </c>
      <c r="K15" s="52">
        <v>0.60550000000000004</v>
      </c>
      <c r="L15" s="174">
        <v>0.61109999999999998</v>
      </c>
      <c r="M15" s="52">
        <v>0.60719999999999996</v>
      </c>
      <c r="N15" s="52">
        <v>0.60360000000000003</v>
      </c>
      <c r="O15" s="52">
        <v>0.60670000000000002</v>
      </c>
      <c r="P15" s="52">
        <v>0.60599999999999998</v>
      </c>
      <c r="Q15" s="167">
        <v>0.60670000000000002</v>
      </c>
      <c r="R15" s="174">
        <v>0.60399999999999998</v>
      </c>
      <c r="S15" s="52">
        <v>0.60470000000000002</v>
      </c>
      <c r="T15" s="167">
        <v>0.60460000000000003</v>
      </c>
      <c r="U15" s="174">
        <v>0.60909999999999997</v>
      </c>
      <c r="V15" s="52">
        <v>0.61140000000000005</v>
      </c>
      <c r="W15" s="52">
        <v>0.60640000000000005</v>
      </c>
      <c r="X15" s="167">
        <v>0.60950000000000004</v>
      </c>
      <c r="Y15" s="174">
        <v>0.60729999999999995</v>
      </c>
      <c r="Z15" s="52">
        <v>0.6038</v>
      </c>
      <c r="AA15" s="52">
        <v>0.60299999999999998</v>
      </c>
      <c r="AB15" s="52">
        <v>0.60780000000000001</v>
      </c>
      <c r="AC15" s="167">
        <v>0.60450000000000004</v>
      </c>
      <c r="AD15" s="174">
        <v>0.60970000000000002</v>
      </c>
      <c r="AE15" s="52">
        <v>0.61240000000000006</v>
      </c>
      <c r="AF15" s="52">
        <v>0.6099</v>
      </c>
      <c r="AG15" s="167">
        <v>0.61029999999999995</v>
      </c>
      <c r="AH15" s="174">
        <v>0.61639999999999995</v>
      </c>
      <c r="AI15" s="52">
        <v>0.61750000000000005</v>
      </c>
      <c r="AJ15" s="52">
        <v>0.61880000000000002</v>
      </c>
      <c r="AK15" s="52">
        <v>0.62080000000000002</v>
      </c>
      <c r="AL15" s="52">
        <v>0.61539999999999995</v>
      </c>
      <c r="AM15" s="52">
        <v>0.61309999999999998</v>
      </c>
      <c r="AN15" s="52">
        <v>0.61670000000000003</v>
      </c>
      <c r="AO15" s="52">
        <v>0.61909999999999998</v>
      </c>
      <c r="AP15" s="167">
        <v>0.61819999999999997</v>
      </c>
      <c r="AQ15" s="203">
        <v>0.60470000000000002</v>
      </c>
      <c r="AR15" s="174">
        <v>0.61319999999999997</v>
      </c>
      <c r="AS15" s="52">
        <v>0.60980000000000001</v>
      </c>
      <c r="AT15" s="52">
        <v>0.61519999999999997</v>
      </c>
      <c r="AU15" s="52">
        <v>0.61519999999999997</v>
      </c>
      <c r="AV15" s="52">
        <v>0.6109</v>
      </c>
      <c r="AW15" s="167">
        <v>0.61</v>
      </c>
      <c r="AX15" s="174">
        <v>0.58930000000000005</v>
      </c>
      <c r="AY15" s="52">
        <v>0.59199999999999997</v>
      </c>
      <c r="AZ15" s="52">
        <v>0.59299999999999997</v>
      </c>
      <c r="BA15" s="52">
        <v>0.59589999999999999</v>
      </c>
      <c r="BB15" s="52">
        <v>0.59050000000000002</v>
      </c>
      <c r="BC15" s="52">
        <v>0.59209999999999996</v>
      </c>
      <c r="BD15" s="52">
        <v>0.59009999999999996</v>
      </c>
      <c r="BE15" s="52">
        <v>0.59109999999999996</v>
      </c>
      <c r="BF15" s="52">
        <v>0.59199999999999997</v>
      </c>
      <c r="BG15" s="52">
        <v>0.59430000000000005</v>
      </c>
      <c r="BH15" s="167">
        <v>0.5948</v>
      </c>
      <c r="BI15" s="174">
        <v>0.59599999999999997</v>
      </c>
      <c r="BJ15" s="52">
        <v>0.59689999999999999</v>
      </c>
      <c r="BK15" s="52">
        <v>0.59379999999999999</v>
      </c>
      <c r="BL15" s="52">
        <v>0.59499999999999997</v>
      </c>
      <c r="BM15" s="52">
        <v>0.59730000000000005</v>
      </c>
      <c r="BN15" s="52">
        <v>0.59289999999999998</v>
      </c>
      <c r="BO15" s="167">
        <v>0.59130000000000005</v>
      </c>
      <c r="BP15" s="174">
        <v>0.59499999999999997</v>
      </c>
      <c r="BQ15" s="52">
        <v>0.59489999999999998</v>
      </c>
      <c r="BR15" s="52">
        <v>0.59499999999999997</v>
      </c>
      <c r="BS15" s="52">
        <v>0.59460000000000002</v>
      </c>
      <c r="BT15" s="52">
        <v>0.59389999999999998</v>
      </c>
      <c r="BU15" s="167">
        <v>0.59109999999999996</v>
      </c>
      <c r="BV15" s="174">
        <v>0.62060000000000004</v>
      </c>
      <c r="BW15" s="52">
        <v>0.622</v>
      </c>
      <c r="BX15" s="52">
        <v>0.62339999999999995</v>
      </c>
      <c r="BY15" s="167">
        <v>0.61750000000000005</v>
      </c>
    </row>
    <row r="16" spans="1:77" x14ac:dyDescent="0.2">
      <c r="A16" s="192" t="s">
        <v>17</v>
      </c>
      <c r="B16" s="70">
        <v>0.23980000000000001</v>
      </c>
      <c r="C16" s="63">
        <v>0.23630000000000001</v>
      </c>
      <c r="D16" s="63">
        <v>0.23519999999999999</v>
      </c>
      <c r="E16" s="63">
        <v>0.24349999999999999</v>
      </c>
      <c r="F16" s="63">
        <v>0.2354</v>
      </c>
      <c r="G16" s="71">
        <v>0.23799999999999999</v>
      </c>
      <c r="H16" s="63">
        <v>0.24329999999999999</v>
      </c>
      <c r="I16" s="63">
        <v>0.2452</v>
      </c>
      <c r="J16" s="63">
        <v>0.24429999999999999</v>
      </c>
      <c r="K16" s="63">
        <v>0.24260000000000001</v>
      </c>
      <c r="L16" s="175">
        <v>0.23319999999999999</v>
      </c>
      <c r="M16" s="63">
        <v>0.23599999999999999</v>
      </c>
      <c r="N16" s="63">
        <v>0.24</v>
      </c>
      <c r="O16" s="63">
        <v>0.23830000000000001</v>
      </c>
      <c r="P16" s="63">
        <v>0.2409</v>
      </c>
      <c r="Q16" s="71">
        <v>0.23419999999999999</v>
      </c>
      <c r="R16" s="175">
        <v>0.24410000000000001</v>
      </c>
      <c r="S16" s="63">
        <v>0.2399</v>
      </c>
      <c r="T16" s="71">
        <v>0.2414</v>
      </c>
      <c r="U16" s="175">
        <v>0.24060000000000001</v>
      </c>
      <c r="V16" s="63">
        <v>0.23549999999999999</v>
      </c>
      <c r="W16" s="63">
        <v>0.2427</v>
      </c>
      <c r="X16" s="71">
        <v>0.24429999999999999</v>
      </c>
      <c r="Y16" s="175">
        <v>0.23930000000000001</v>
      </c>
      <c r="Z16" s="3">
        <v>0.23630000000000001</v>
      </c>
      <c r="AA16" s="63">
        <v>0.23599999999999999</v>
      </c>
      <c r="AB16" s="63">
        <v>0.23330000000000001</v>
      </c>
      <c r="AC16" s="184">
        <v>0.2379</v>
      </c>
      <c r="AD16" s="175">
        <v>0.24759999999999999</v>
      </c>
      <c r="AE16" s="63">
        <v>0.23810000000000001</v>
      </c>
      <c r="AF16" s="63">
        <v>0.2422</v>
      </c>
      <c r="AG16" s="71">
        <v>0.24759999999999999</v>
      </c>
      <c r="AH16" s="175">
        <v>0.23830000000000001</v>
      </c>
      <c r="AI16" s="63">
        <v>0.23699999999999999</v>
      </c>
      <c r="AJ16" s="63">
        <v>0.23799999999999999</v>
      </c>
      <c r="AK16" s="63">
        <v>0.23519999999999999</v>
      </c>
      <c r="AL16" s="63">
        <v>0.23960000000000001</v>
      </c>
      <c r="AM16" s="63">
        <v>0.24199999999999999</v>
      </c>
      <c r="AN16" s="63">
        <v>0.24049999999999999</v>
      </c>
      <c r="AO16" s="63">
        <v>0.23930000000000001</v>
      </c>
      <c r="AP16" s="71">
        <v>0.23749999999999999</v>
      </c>
      <c r="AQ16" s="203">
        <v>0.2402</v>
      </c>
      <c r="AR16" s="175">
        <v>0.24399999999999999</v>
      </c>
      <c r="AS16" s="63">
        <v>0.24510000000000001</v>
      </c>
      <c r="AT16" s="63">
        <v>0.24660000000000001</v>
      </c>
      <c r="AU16" s="63">
        <v>0.24790000000000001</v>
      </c>
      <c r="AV16" s="63">
        <v>0.2467</v>
      </c>
      <c r="AW16" s="71">
        <v>0.24199999999999999</v>
      </c>
      <c r="AX16" s="175">
        <v>0.2402</v>
      </c>
      <c r="AY16" s="63">
        <v>0.24049999999999999</v>
      </c>
      <c r="AZ16" s="63">
        <v>0.2419</v>
      </c>
      <c r="BA16" s="63">
        <v>0.23760000000000001</v>
      </c>
      <c r="BB16" s="63">
        <v>0.23380000000000001</v>
      </c>
      <c r="BC16" s="63">
        <v>0.2354</v>
      </c>
      <c r="BD16" s="63">
        <v>0.23749999999999999</v>
      </c>
      <c r="BE16" s="63">
        <v>0.24129999999999999</v>
      </c>
      <c r="BF16" s="63">
        <v>0.23880000000000001</v>
      </c>
      <c r="BG16" s="63">
        <v>0.2361</v>
      </c>
      <c r="BH16" s="71">
        <v>0.24199999999999999</v>
      </c>
      <c r="BI16" s="175">
        <v>0.23569999999999999</v>
      </c>
      <c r="BJ16" s="63">
        <v>0.2419</v>
      </c>
      <c r="BK16" s="63">
        <v>0.23810000000000001</v>
      </c>
      <c r="BL16" s="63">
        <v>0.24060000000000001</v>
      </c>
      <c r="BM16" s="63">
        <v>0.24</v>
      </c>
      <c r="BN16" s="63">
        <v>0.24</v>
      </c>
      <c r="BO16" s="71">
        <v>0.24479999999999999</v>
      </c>
      <c r="BP16" s="175">
        <v>0.2346</v>
      </c>
      <c r="BQ16" s="63">
        <v>0.23469999999999999</v>
      </c>
      <c r="BR16" s="63">
        <v>0.23400000000000001</v>
      </c>
      <c r="BS16" s="63">
        <v>0.2346</v>
      </c>
      <c r="BT16" s="63">
        <v>0.2344</v>
      </c>
      <c r="BU16" s="71">
        <v>0.2329</v>
      </c>
      <c r="BV16" s="175">
        <v>0.23649999999999999</v>
      </c>
      <c r="BW16" s="63">
        <v>0.2291</v>
      </c>
      <c r="BX16" s="63">
        <v>0.2321</v>
      </c>
      <c r="BY16" s="71">
        <v>0.23710000000000001</v>
      </c>
    </row>
    <row r="17" spans="1:77" x14ac:dyDescent="0.2">
      <c r="A17" s="192" t="s">
        <v>18</v>
      </c>
      <c r="B17" s="70">
        <v>4.7999999999999996E-3</v>
      </c>
      <c r="C17" s="63">
        <v>5.4000000000000003E-3</v>
      </c>
      <c r="D17" s="63">
        <v>6.1000000000000004E-3</v>
      </c>
      <c r="E17" s="63">
        <v>4.4999999999999997E-3</v>
      </c>
      <c r="F17" s="63">
        <v>6.7999999999999996E-3</v>
      </c>
      <c r="G17" s="71">
        <v>4.4999999999999997E-3</v>
      </c>
      <c r="H17" s="63">
        <v>4.4000000000000003E-3</v>
      </c>
      <c r="I17" s="63">
        <v>3.8999999999999998E-3</v>
      </c>
      <c r="J17" s="63">
        <v>5.4000000000000003E-3</v>
      </c>
      <c r="K17" s="63">
        <v>4.7999999999999996E-3</v>
      </c>
      <c r="L17" s="175">
        <v>6.1999999999999998E-3</v>
      </c>
      <c r="M17" s="63">
        <v>0</v>
      </c>
      <c r="N17" s="63">
        <v>4.7999999999999996E-3</v>
      </c>
      <c r="O17" s="63">
        <v>5.7000000000000002E-3</v>
      </c>
      <c r="P17" s="63">
        <v>0</v>
      </c>
      <c r="Q17" s="71">
        <v>4.4999999999999997E-3</v>
      </c>
      <c r="R17" s="175">
        <v>6.1000000000000004E-3</v>
      </c>
      <c r="S17" s="63">
        <v>4.8999999999999998E-3</v>
      </c>
      <c r="T17" s="71">
        <v>5.5999999999999999E-3</v>
      </c>
      <c r="U17" s="175">
        <v>5.5999999999999999E-3</v>
      </c>
      <c r="V17" s="63">
        <v>5.4999999999999997E-3</v>
      </c>
      <c r="W17" s="63">
        <v>5.4999999999999997E-3</v>
      </c>
      <c r="X17" s="71">
        <v>6.1000000000000004E-3</v>
      </c>
      <c r="Y17" s="175">
        <v>0</v>
      </c>
      <c r="Z17" s="3">
        <v>4.1000000000000003E-3</v>
      </c>
      <c r="AA17" s="63">
        <v>5.4999999999999997E-3</v>
      </c>
      <c r="AB17" s="63">
        <v>5.4999999999999997E-3</v>
      </c>
      <c r="AC17" s="184">
        <v>0</v>
      </c>
      <c r="AD17" s="175">
        <v>4.7999999999999996E-3</v>
      </c>
      <c r="AE17" s="63">
        <v>4.8999999999999998E-3</v>
      </c>
      <c r="AF17" s="63">
        <v>0</v>
      </c>
      <c r="AG17" s="71">
        <v>4.4999999999999997E-3</v>
      </c>
      <c r="AH17" s="175">
        <v>4.4999999999999997E-3</v>
      </c>
      <c r="AI17" s="63">
        <v>0</v>
      </c>
      <c r="AJ17" s="63">
        <v>4.4999999999999997E-3</v>
      </c>
      <c r="AK17" s="63">
        <v>4.4999999999999997E-3</v>
      </c>
      <c r="AL17" s="63">
        <v>6.0000000000000001E-3</v>
      </c>
      <c r="AM17" s="63">
        <v>4.1000000000000003E-3</v>
      </c>
      <c r="AN17" s="63">
        <v>5.4999999999999997E-3</v>
      </c>
      <c r="AO17" s="63">
        <v>4.4000000000000003E-3</v>
      </c>
      <c r="AP17" s="71">
        <v>4.1000000000000003E-3</v>
      </c>
      <c r="AQ17" s="203">
        <v>4.4999999999999997E-3</v>
      </c>
      <c r="AR17" s="175">
        <v>4.7999999999999996E-3</v>
      </c>
      <c r="AS17" s="63">
        <v>4.4000000000000003E-3</v>
      </c>
      <c r="AT17" s="63">
        <v>0</v>
      </c>
      <c r="AU17" s="63">
        <v>4.1999999999999997E-3</v>
      </c>
      <c r="AV17" s="63"/>
      <c r="AW17" s="71">
        <v>4.1999999999999997E-3</v>
      </c>
      <c r="AX17" s="175">
        <v>4.1000000000000003E-3</v>
      </c>
      <c r="AY17" s="63">
        <v>4.8999999999999998E-3</v>
      </c>
      <c r="AZ17" s="63">
        <v>0</v>
      </c>
      <c r="BA17" s="63">
        <v>4.5999999999999999E-3</v>
      </c>
      <c r="BB17" s="63">
        <v>4.8999999999999998E-3</v>
      </c>
      <c r="BC17" s="63">
        <v>4.3E-3</v>
      </c>
      <c r="BD17" s="63">
        <v>4.8999999999999998E-3</v>
      </c>
      <c r="BE17" s="63">
        <v>5.4999999999999997E-3</v>
      </c>
      <c r="BF17" s="63">
        <v>5.7999999999999996E-3</v>
      </c>
      <c r="BG17" s="63">
        <v>6.0000000000000001E-3</v>
      </c>
      <c r="BH17" s="71">
        <v>4.5999999999999999E-3</v>
      </c>
      <c r="BI17" s="175">
        <v>5.4999999999999997E-3</v>
      </c>
      <c r="BJ17" s="63">
        <v>4.1999999999999997E-3</v>
      </c>
      <c r="BK17" s="63">
        <v>5.4999999999999997E-3</v>
      </c>
      <c r="BL17" s="63">
        <v>5.4999999999999997E-3</v>
      </c>
      <c r="BM17" s="63">
        <v>4.8999999999999998E-3</v>
      </c>
      <c r="BN17" s="63">
        <v>4.4000000000000003E-3</v>
      </c>
      <c r="BO17" s="71">
        <v>4.7999999999999996E-3</v>
      </c>
      <c r="BP17" s="175">
        <v>4.7999999999999996E-3</v>
      </c>
      <c r="BQ17" s="63">
        <v>5.8999999999999999E-3</v>
      </c>
      <c r="BR17" s="63">
        <v>5.8999999999999999E-3</v>
      </c>
      <c r="BS17" s="63">
        <v>4.8999999999999998E-3</v>
      </c>
      <c r="BT17" s="63">
        <v>4.1999999999999997E-3</v>
      </c>
      <c r="BU17" s="71">
        <v>6.8999999999999999E-3</v>
      </c>
      <c r="BV17" s="175">
        <v>4.7999999999999996E-3</v>
      </c>
      <c r="BW17" s="63">
        <v>4.8999999999999998E-3</v>
      </c>
      <c r="BX17" s="63">
        <v>5.7000000000000002E-3</v>
      </c>
      <c r="BY17" s="71">
        <v>5.4000000000000003E-3</v>
      </c>
    </row>
    <row r="18" spans="1:77" ht="14.25" x14ac:dyDescent="0.2">
      <c r="A18" s="192" t="s">
        <v>178</v>
      </c>
      <c r="B18" s="70">
        <v>0.14880000000000004</v>
      </c>
      <c r="C18" s="63">
        <v>0.15220000000000011</v>
      </c>
      <c r="D18" s="63">
        <v>0.15390000000000004</v>
      </c>
      <c r="E18" s="63">
        <v>0.14559999999999995</v>
      </c>
      <c r="F18" s="63">
        <v>0.14939999999999992</v>
      </c>
      <c r="G18" s="71">
        <v>0.15040000000000009</v>
      </c>
      <c r="H18" s="63">
        <v>0.14529999999999998</v>
      </c>
      <c r="I18" s="63">
        <v>0.14760000000000001</v>
      </c>
      <c r="J18" s="63">
        <v>0.14110000000000023</v>
      </c>
      <c r="K18" s="63">
        <v>0.1470999999999999</v>
      </c>
      <c r="L18" s="175">
        <v>0.14950000000000013</v>
      </c>
      <c r="M18" s="63">
        <v>0.15680000000000011</v>
      </c>
      <c r="N18" s="63">
        <v>0.15159999999999996</v>
      </c>
      <c r="O18" s="63">
        <v>0.14930000000000004</v>
      </c>
      <c r="P18" s="63">
        <v>0.15310000000000001</v>
      </c>
      <c r="Q18" s="71">
        <v>0.15460000000000013</v>
      </c>
      <c r="R18" s="175">
        <v>0.14580000000000015</v>
      </c>
      <c r="S18" s="63">
        <v>0.15049999999999991</v>
      </c>
      <c r="T18" s="71">
        <v>0.14839999999999975</v>
      </c>
      <c r="U18" s="175">
        <v>0.14469999999999988</v>
      </c>
      <c r="V18" s="63">
        <v>0.14760000000000018</v>
      </c>
      <c r="W18" s="63">
        <v>0.14540000000000003</v>
      </c>
      <c r="X18" s="71">
        <v>0.14010000000000006</v>
      </c>
      <c r="Y18" s="175">
        <v>0.15340000000000004</v>
      </c>
      <c r="Z18" s="3">
        <v>0.15579999999999999</v>
      </c>
      <c r="AA18" s="63">
        <v>0.15550000000000019</v>
      </c>
      <c r="AB18" s="63">
        <v>0.1534000000000002</v>
      </c>
      <c r="AC18" s="184">
        <v>0.15759999999999985</v>
      </c>
      <c r="AD18" s="175">
        <v>0.13790000000000002</v>
      </c>
      <c r="AE18" s="63">
        <v>0.14459999999999995</v>
      </c>
      <c r="AF18" s="63">
        <v>0.14790000000000014</v>
      </c>
      <c r="AG18" s="71">
        <v>0.13760000000000011</v>
      </c>
      <c r="AH18" s="175">
        <v>0.14079999999999998</v>
      </c>
      <c r="AI18" s="63">
        <v>0.14550000000000002</v>
      </c>
      <c r="AJ18" s="63">
        <v>0.1387000000000001</v>
      </c>
      <c r="AK18" s="63">
        <v>0.13950000000000007</v>
      </c>
      <c r="AL18" s="63">
        <v>0.13900000000000007</v>
      </c>
      <c r="AM18" s="63">
        <v>0.14079999999999998</v>
      </c>
      <c r="AN18" s="63">
        <v>0.13730000000000003</v>
      </c>
      <c r="AO18" s="63">
        <v>0.13720000000000004</v>
      </c>
      <c r="AP18" s="71">
        <v>0.14020000000000005</v>
      </c>
      <c r="AQ18" s="203">
        <v>0.15060000000000001</v>
      </c>
      <c r="AR18" s="175">
        <v>0.1379999999999999</v>
      </c>
      <c r="AS18" s="63">
        <v>0.14069999999999994</v>
      </c>
      <c r="AT18" s="63">
        <v>0.13819999999999993</v>
      </c>
      <c r="AU18" s="63">
        <v>0.1327000000000001</v>
      </c>
      <c r="AV18" s="63">
        <v>0.14239999999999997</v>
      </c>
      <c r="AW18" s="71">
        <v>0.14380000000000009</v>
      </c>
      <c r="AX18" s="175">
        <v>0.16639999999999994</v>
      </c>
      <c r="AY18" s="63">
        <v>0.16259999999999991</v>
      </c>
      <c r="AZ18" s="63">
        <v>0.16510000000000014</v>
      </c>
      <c r="BA18" s="63">
        <v>0.16189999999999993</v>
      </c>
      <c r="BB18" s="63">
        <v>0.17079999999999995</v>
      </c>
      <c r="BC18" s="63">
        <v>0.16820000000000013</v>
      </c>
      <c r="BD18" s="63">
        <v>0.16750000000000001</v>
      </c>
      <c r="BE18" s="63">
        <v>0.16210000000000008</v>
      </c>
      <c r="BF18" s="63">
        <v>0.1634000000000001</v>
      </c>
      <c r="BG18" s="63">
        <v>0.16359999999999997</v>
      </c>
      <c r="BH18" s="71">
        <v>0.15859999999999996</v>
      </c>
      <c r="BI18" s="175">
        <v>0.16279999999999994</v>
      </c>
      <c r="BJ18" s="63">
        <v>0.15699999999999997</v>
      </c>
      <c r="BK18" s="63">
        <v>0.16260000000000008</v>
      </c>
      <c r="BL18" s="63">
        <v>0.15889999999999993</v>
      </c>
      <c r="BM18" s="63">
        <v>0.15779999999999988</v>
      </c>
      <c r="BN18" s="63">
        <v>0.16270000000000001</v>
      </c>
      <c r="BO18" s="71">
        <v>0.15909999999999991</v>
      </c>
      <c r="BP18" s="175">
        <v>0.16560000000000008</v>
      </c>
      <c r="BQ18" s="63">
        <v>0.16449999999999998</v>
      </c>
      <c r="BR18" s="63">
        <v>0.16510000000000002</v>
      </c>
      <c r="BS18" s="63">
        <v>0.16589999999999988</v>
      </c>
      <c r="BT18" s="63">
        <v>0.16750000000000001</v>
      </c>
      <c r="BU18" s="71">
        <v>0.16909999999999992</v>
      </c>
      <c r="BV18" s="175">
        <v>0.1381</v>
      </c>
      <c r="BW18" s="63">
        <v>0.14400000000000002</v>
      </c>
      <c r="BX18" s="63">
        <v>0.13880000000000003</v>
      </c>
      <c r="BY18" s="71">
        <v>0.14000000000000001</v>
      </c>
    </row>
    <row r="19" spans="1:77" x14ac:dyDescent="0.2">
      <c r="A19" s="193" t="s">
        <v>151</v>
      </c>
      <c r="B19" s="304">
        <f>SUM(B15:B18)</f>
        <v>1</v>
      </c>
      <c r="C19" s="295">
        <f t="shared" ref="C19:BN19" si="2">SUM(C15:C18)</f>
        <v>1</v>
      </c>
      <c r="D19" s="295">
        <f t="shared" si="2"/>
        <v>1</v>
      </c>
      <c r="E19" s="295">
        <f t="shared" si="2"/>
        <v>1</v>
      </c>
      <c r="F19" s="295">
        <f t="shared" si="2"/>
        <v>1</v>
      </c>
      <c r="G19" s="296">
        <f t="shared" si="2"/>
        <v>1</v>
      </c>
      <c r="H19" s="295">
        <f t="shared" si="2"/>
        <v>0.99999999999999989</v>
      </c>
      <c r="I19" s="295">
        <f t="shared" si="2"/>
        <v>1</v>
      </c>
      <c r="J19" s="295">
        <f t="shared" si="2"/>
        <v>1</v>
      </c>
      <c r="K19" s="295">
        <f t="shared" si="2"/>
        <v>1</v>
      </c>
      <c r="L19" s="294">
        <f t="shared" si="2"/>
        <v>1</v>
      </c>
      <c r="M19" s="295">
        <f t="shared" si="2"/>
        <v>1</v>
      </c>
      <c r="N19" s="295">
        <f t="shared" si="2"/>
        <v>1</v>
      </c>
      <c r="O19" s="295">
        <f t="shared" si="2"/>
        <v>1</v>
      </c>
      <c r="P19" s="295">
        <f t="shared" si="2"/>
        <v>1</v>
      </c>
      <c r="Q19" s="296">
        <f t="shared" si="2"/>
        <v>1</v>
      </c>
      <c r="R19" s="294">
        <f t="shared" si="2"/>
        <v>1</v>
      </c>
      <c r="S19" s="295">
        <f t="shared" si="2"/>
        <v>1</v>
      </c>
      <c r="T19" s="296">
        <f t="shared" si="2"/>
        <v>0.99999999999999989</v>
      </c>
      <c r="U19" s="294">
        <f t="shared" si="2"/>
        <v>1</v>
      </c>
      <c r="V19" s="295">
        <f t="shared" si="2"/>
        <v>1</v>
      </c>
      <c r="W19" s="295">
        <f t="shared" si="2"/>
        <v>1</v>
      </c>
      <c r="X19" s="296">
        <f t="shared" si="2"/>
        <v>1</v>
      </c>
      <c r="Y19" s="294">
        <f t="shared" si="2"/>
        <v>1</v>
      </c>
      <c r="Z19" s="295">
        <f t="shared" si="2"/>
        <v>1</v>
      </c>
      <c r="AA19" s="295">
        <f t="shared" si="2"/>
        <v>1</v>
      </c>
      <c r="AB19" s="295">
        <f t="shared" si="2"/>
        <v>1</v>
      </c>
      <c r="AC19" s="296">
        <f t="shared" si="2"/>
        <v>0.99999999999999989</v>
      </c>
      <c r="AD19" s="294">
        <f t="shared" si="2"/>
        <v>1</v>
      </c>
      <c r="AE19" s="295">
        <f t="shared" si="2"/>
        <v>1</v>
      </c>
      <c r="AF19" s="295">
        <f t="shared" si="2"/>
        <v>1</v>
      </c>
      <c r="AG19" s="296">
        <f t="shared" si="2"/>
        <v>1</v>
      </c>
      <c r="AH19" s="294">
        <f t="shared" si="2"/>
        <v>1</v>
      </c>
      <c r="AI19" s="295">
        <f t="shared" si="2"/>
        <v>1</v>
      </c>
      <c r="AJ19" s="295">
        <f t="shared" si="2"/>
        <v>1</v>
      </c>
      <c r="AK19" s="295">
        <f t="shared" si="2"/>
        <v>1</v>
      </c>
      <c r="AL19" s="295">
        <f t="shared" si="2"/>
        <v>1</v>
      </c>
      <c r="AM19" s="295">
        <f t="shared" si="2"/>
        <v>1</v>
      </c>
      <c r="AN19" s="295">
        <f t="shared" si="2"/>
        <v>1</v>
      </c>
      <c r="AO19" s="295">
        <f t="shared" si="2"/>
        <v>1</v>
      </c>
      <c r="AP19" s="296">
        <f t="shared" si="2"/>
        <v>1</v>
      </c>
      <c r="AQ19" s="305">
        <f t="shared" si="2"/>
        <v>1</v>
      </c>
      <c r="AR19" s="294">
        <f t="shared" si="2"/>
        <v>0.99999999999999989</v>
      </c>
      <c r="AS19" s="295">
        <f t="shared" si="2"/>
        <v>0.99999999999999989</v>
      </c>
      <c r="AT19" s="295">
        <f t="shared" si="2"/>
        <v>1</v>
      </c>
      <c r="AU19" s="295">
        <f t="shared" si="2"/>
        <v>1</v>
      </c>
      <c r="AV19" s="295">
        <f t="shared" si="2"/>
        <v>1</v>
      </c>
      <c r="AW19" s="296">
        <f t="shared" si="2"/>
        <v>1</v>
      </c>
      <c r="AX19" s="294">
        <f t="shared" si="2"/>
        <v>1</v>
      </c>
      <c r="AY19" s="295">
        <f t="shared" si="2"/>
        <v>1</v>
      </c>
      <c r="AZ19" s="295">
        <f t="shared" si="2"/>
        <v>1</v>
      </c>
      <c r="BA19" s="295">
        <f t="shared" si="2"/>
        <v>1</v>
      </c>
      <c r="BB19" s="295">
        <f t="shared" si="2"/>
        <v>1</v>
      </c>
      <c r="BC19" s="295">
        <f t="shared" si="2"/>
        <v>1</v>
      </c>
      <c r="BD19" s="295">
        <f t="shared" si="2"/>
        <v>0.99999999999999989</v>
      </c>
      <c r="BE19" s="295">
        <f t="shared" si="2"/>
        <v>1</v>
      </c>
      <c r="BF19" s="295">
        <f t="shared" si="2"/>
        <v>1</v>
      </c>
      <c r="BG19" s="295">
        <f t="shared" si="2"/>
        <v>1</v>
      </c>
      <c r="BH19" s="296">
        <f t="shared" si="2"/>
        <v>1</v>
      </c>
      <c r="BI19" s="294">
        <f t="shared" si="2"/>
        <v>0.99999999999999989</v>
      </c>
      <c r="BJ19" s="295">
        <f t="shared" si="2"/>
        <v>1</v>
      </c>
      <c r="BK19" s="295">
        <f t="shared" si="2"/>
        <v>1</v>
      </c>
      <c r="BL19" s="295">
        <f t="shared" si="2"/>
        <v>0.99999999999999989</v>
      </c>
      <c r="BM19" s="295">
        <f t="shared" si="2"/>
        <v>1</v>
      </c>
      <c r="BN19" s="295">
        <f t="shared" si="2"/>
        <v>1</v>
      </c>
      <c r="BO19" s="296">
        <f t="shared" ref="BO19:BY19" si="3">SUM(BO15:BO18)</f>
        <v>1</v>
      </c>
      <c r="BP19" s="294">
        <f t="shared" si="3"/>
        <v>1</v>
      </c>
      <c r="BQ19" s="295">
        <f t="shared" si="3"/>
        <v>1</v>
      </c>
      <c r="BR19" s="295">
        <f t="shared" si="3"/>
        <v>1</v>
      </c>
      <c r="BS19" s="295">
        <f t="shared" si="3"/>
        <v>1</v>
      </c>
      <c r="BT19" s="295">
        <f t="shared" si="3"/>
        <v>1</v>
      </c>
      <c r="BU19" s="296">
        <f t="shared" si="3"/>
        <v>0.99999999999999989</v>
      </c>
      <c r="BV19" s="294">
        <f t="shared" si="3"/>
        <v>1</v>
      </c>
      <c r="BW19" s="295">
        <f t="shared" si="3"/>
        <v>1</v>
      </c>
      <c r="BX19" s="295">
        <f t="shared" si="3"/>
        <v>1</v>
      </c>
      <c r="BY19" s="296">
        <f t="shared" si="3"/>
        <v>1</v>
      </c>
    </row>
    <row r="20" spans="1:77" ht="14.25" x14ac:dyDescent="0.2">
      <c r="A20" s="192" t="s">
        <v>178</v>
      </c>
      <c r="B20" s="70">
        <v>0.29669999999999996</v>
      </c>
      <c r="C20" s="63">
        <v>0.30319999999999991</v>
      </c>
      <c r="D20" s="63">
        <v>0.30459999999999998</v>
      </c>
      <c r="E20" s="63">
        <v>0.30380000000000007</v>
      </c>
      <c r="F20" s="63">
        <v>0.31400000000000006</v>
      </c>
      <c r="G20" s="71">
        <v>0.30729999999999991</v>
      </c>
      <c r="H20" s="63">
        <v>0.29420000000000002</v>
      </c>
      <c r="I20" s="63">
        <v>0.29220000000000002</v>
      </c>
      <c r="J20" s="63">
        <v>0.30229999999999979</v>
      </c>
      <c r="K20" s="63">
        <v>0.30160000000000009</v>
      </c>
      <c r="L20" s="175">
        <v>0.30349999999999988</v>
      </c>
      <c r="M20" s="63">
        <v>0.30339999999999989</v>
      </c>
      <c r="N20" s="63">
        <v>0.29210000000000003</v>
      </c>
      <c r="O20" s="63">
        <v>0.29259999999999997</v>
      </c>
      <c r="P20" s="63">
        <v>0.3004</v>
      </c>
      <c r="Q20" s="71">
        <v>0.29739999999999989</v>
      </c>
      <c r="R20" s="175">
        <v>0.29559999999999986</v>
      </c>
      <c r="S20" s="63">
        <v>0.30140000000000011</v>
      </c>
      <c r="T20" s="71">
        <v>0.30020000000000024</v>
      </c>
      <c r="U20" s="175">
        <v>0.32130000000000014</v>
      </c>
      <c r="V20" s="63">
        <v>0.31619999999999981</v>
      </c>
      <c r="W20" s="63">
        <v>0.3206</v>
      </c>
      <c r="X20" s="71">
        <v>0.30689999999999995</v>
      </c>
      <c r="Y20" s="175">
        <v>0.30669999999999997</v>
      </c>
      <c r="Z20" s="3">
        <v>0.30620000000000003</v>
      </c>
      <c r="AA20" s="63">
        <v>0.29789999999999983</v>
      </c>
      <c r="AB20" s="63">
        <v>0.30629999999999979</v>
      </c>
      <c r="AC20" s="184">
        <v>0.30920000000000014</v>
      </c>
      <c r="AD20" s="175">
        <v>0.29069999999999996</v>
      </c>
      <c r="AE20" s="63">
        <v>0.30010000000000003</v>
      </c>
      <c r="AF20" s="63">
        <v>0.30359999999999987</v>
      </c>
      <c r="AG20" s="71">
        <v>0.2952999999999999</v>
      </c>
      <c r="AH20" s="175">
        <v>0.28200000000000003</v>
      </c>
      <c r="AI20" s="63">
        <v>0.27449999999999997</v>
      </c>
      <c r="AJ20" s="63">
        <v>0.27129999999999987</v>
      </c>
      <c r="AK20" s="63">
        <v>0.28309999999999991</v>
      </c>
      <c r="AL20" s="63">
        <v>0.27299999999999991</v>
      </c>
      <c r="AM20" s="63">
        <v>0.26990000000000003</v>
      </c>
      <c r="AN20" s="63">
        <v>0.27259999999999995</v>
      </c>
      <c r="AO20" s="63">
        <v>0.27469999999999994</v>
      </c>
      <c r="AP20" s="71">
        <v>0.28049999999999997</v>
      </c>
      <c r="AQ20" s="203">
        <v>0.29630000000000001</v>
      </c>
      <c r="AR20" s="175">
        <v>0.27720000000000011</v>
      </c>
      <c r="AS20" s="63">
        <v>0.27380000000000004</v>
      </c>
      <c r="AT20" s="63">
        <v>0.27770000000000006</v>
      </c>
      <c r="AU20" s="63">
        <v>0.27319999999999989</v>
      </c>
      <c r="AV20" s="63">
        <v>0.27210000000000001</v>
      </c>
      <c r="AW20" s="71">
        <v>0.28529999999999989</v>
      </c>
      <c r="AX20" s="175">
        <v>0.32990000000000008</v>
      </c>
      <c r="AY20" s="63">
        <v>0.33210000000000006</v>
      </c>
      <c r="AZ20" s="63">
        <v>0.33599999999999985</v>
      </c>
      <c r="BA20" s="63">
        <v>0.32600000000000007</v>
      </c>
      <c r="BB20" s="63">
        <v>0.34450000000000003</v>
      </c>
      <c r="BC20" s="63">
        <v>0.33369999999999989</v>
      </c>
      <c r="BD20" s="63">
        <v>0.33299999999999996</v>
      </c>
      <c r="BE20" s="63">
        <v>0.32939999999999992</v>
      </c>
      <c r="BF20" s="63">
        <v>0.33179999999999987</v>
      </c>
      <c r="BG20" s="63">
        <v>0.33440000000000003</v>
      </c>
      <c r="BH20" s="71">
        <v>0.32430000000000003</v>
      </c>
      <c r="BI20" s="175">
        <v>0.31780000000000008</v>
      </c>
      <c r="BJ20" s="63">
        <v>0.32010000000000005</v>
      </c>
      <c r="BK20" s="63">
        <v>0.32129999999999992</v>
      </c>
      <c r="BL20" s="63">
        <v>0.32620000000000005</v>
      </c>
      <c r="BM20" s="63">
        <v>0.31740000000000013</v>
      </c>
      <c r="BN20" s="63">
        <v>0.32269999999999999</v>
      </c>
      <c r="BO20" s="71">
        <v>0.30540000000000012</v>
      </c>
      <c r="BP20" s="175">
        <v>0.33899999999999997</v>
      </c>
      <c r="BQ20" s="63">
        <v>0.33899999999999997</v>
      </c>
      <c r="BR20" s="63">
        <v>0.33539999999999992</v>
      </c>
      <c r="BS20" s="63">
        <v>0.33150000000000013</v>
      </c>
      <c r="BT20" s="63">
        <v>0.34940000000000004</v>
      </c>
      <c r="BU20" s="71">
        <v>0.33760000000000012</v>
      </c>
      <c r="BV20" s="175">
        <v>0.2742</v>
      </c>
      <c r="BW20" s="63">
        <v>0.2843</v>
      </c>
      <c r="BX20" s="63">
        <v>0.27629999999999999</v>
      </c>
      <c r="BY20" s="71">
        <v>0.26639999999999997</v>
      </c>
    </row>
    <row r="21" spans="1:77" x14ac:dyDescent="0.2">
      <c r="A21" s="192" t="s">
        <v>19</v>
      </c>
      <c r="B21" s="70">
        <v>0.36880000000000002</v>
      </c>
      <c r="C21" s="63">
        <v>0.36890000000000001</v>
      </c>
      <c r="D21" s="63">
        <v>0.37009999999999998</v>
      </c>
      <c r="E21" s="63">
        <v>0.36549999999999999</v>
      </c>
      <c r="F21" s="63">
        <v>0.3659</v>
      </c>
      <c r="G21" s="71">
        <v>0.3659</v>
      </c>
      <c r="H21" s="63">
        <v>0.36849999999999999</v>
      </c>
      <c r="I21" s="63">
        <v>0.36909999999999998</v>
      </c>
      <c r="J21" s="63">
        <v>0.35930000000000001</v>
      </c>
      <c r="K21" s="63">
        <v>0.36399999999999999</v>
      </c>
      <c r="L21" s="175">
        <v>0.37009999999999998</v>
      </c>
      <c r="M21" s="63">
        <v>0.36919999999999997</v>
      </c>
      <c r="N21" s="63">
        <v>0.37309999999999999</v>
      </c>
      <c r="O21" s="63">
        <v>0.37319999999999998</v>
      </c>
      <c r="P21" s="63">
        <v>0.37159999999999999</v>
      </c>
      <c r="Q21" s="71">
        <v>0.37330000000000002</v>
      </c>
      <c r="R21" s="175">
        <v>0.36559999999999998</v>
      </c>
      <c r="S21" s="63">
        <v>0.36309999999999998</v>
      </c>
      <c r="T21" s="71">
        <v>0.36249999999999999</v>
      </c>
      <c r="U21" s="175">
        <v>0.3528</v>
      </c>
      <c r="V21" s="63">
        <v>0.3599</v>
      </c>
      <c r="W21" s="63">
        <v>0.35289999999999999</v>
      </c>
      <c r="X21" s="71">
        <v>0.35809999999999997</v>
      </c>
      <c r="Y21" s="175">
        <v>0.37030000000000002</v>
      </c>
      <c r="Z21" s="3">
        <v>0.37619999999999998</v>
      </c>
      <c r="AA21" s="63">
        <v>0.37659999999999999</v>
      </c>
      <c r="AB21" s="63">
        <v>0.37759999999999999</v>
      </c>
      <c r="AC21" s="184">
        <v>0.37680000000000002</v>
      </c>
      <c r="AD21" s="175">
        <v>0.36159999999999998</v>
      </c>
      <c r="AE21" s="63">
        <v>0.36620000000000003</v>
      </c>
      <c r="AF21" s="63">
        <v>0.36559999999999998</v>
      </c>
      <c r="AG21" s="71">
        <v>0.36159999999999998</v>
      </c>
      <c r="AH21" s="175">
        <v>0.38329999999999997</v>
      </c>
      <c r="AI21" s="63">
        <v>0.38579999999999998</v>
      </c>
      <c r="AJ21" s="63">
        <v>0.38569999999999999</v>
      </c>
      <c r="AK21" s="63">
        <v>0.38429999999999997</v>
      </c>
      <c r="AL21" s="63">
        <v>0.38979999999999998</v>
      </c>
      <c r="AM21" s="63">
        <v>0.38879999999999998</v>
      </c>
      <c r="AN21" s="63">
        <v>0.3836</v>
      </c>
      <c r="AO21" s="63">
        <v>0.3836</v>
      </c>
      <c r="AP21" s="71">
        <v>0.38200000000000001</v>
      </c>
      <c r="AQ21" s="203">
        <v>0.37340000000000001</v>
      </c>
      <c r="AR21" s="175">
        <v>0.37569999999999998</v>
      </c>
      <c r="AS21" s="63">
        <v>0.37630000000000002</v>
      </c>
      <c r="AT21" s="63">
        <v>0.37409999999999999</v>
      </c>
      <c r="AU21" s="63">
        <v>0.37330000000000002</v>
      </c>
      <c r="AV21" s="63">
        <v>0.38</v>
      </c>
      <c r="AW21" s="71">
        <v>0.37219999999999998</v>
      </c>
      <c r="AX21" s="175">
        <v>0.35149999999999998</v>
      </c>
      <c r="AY21" s="63">
        <v>0.35049999999999998</v>
      </c>
      <c r="AZ21" s="63">
        <v>0.3468</v>
      </c>
      <c r="BA21" s="63">
        <v>0.35160000000000002</v>
      </c>
      <c r="BB21" s="63">
        <v>0.35199999999999998</v>
      </c>
      <c r="BC21" s="63">
        <v>0.3528</v>
      </c>
      <c r="BD21" s="63">
        <v>0.35260000000000002</v>
      </c>
      <c r="BE21" s="63">
        <v>0.35010000000000002</v>
      </c>
      <c r="BF21" s="63">
        <v>0.35139999999999999</v>
      </c>
      <c r="BG21" s="63">
        <v>0.35289999999999999</v>
      </c>
      <c r="BH21" s="71">
        <v>0.35149999999999998</v>
      </c>
      <c r="BI21" s="175">
        <v>0.36299999999999999</v>
      </c>
      <c r="BJ21" s="63">
        <v>0.3553</v>
      </c>
      <c r="BK21" s="63">
        <v>0.3589</v>
      </c>
      <c r="BL21" s="63">
        <v>0.35849999999999999</v>
      </c>
      <c r="BM21" s="63">
        <v>0.3594</v>
      </c>
      <c r="BN21" s="63">
        <v>0.35909999999999997</v>
      </c>
      <c r="BO21" s="71">
        <v>0.3624</v>
      </c>
      <c r="BP21" s="175">
        <v>0.34989999999999999</v>
      </c>
      <c r="BQ21" s="63">
        <v>0.34889999999999999</v>
      </c>
      <c r="BR21" s="63">
        <v>0.34949999999999998</v>
      </c>
      <c r="BS21" s="63">
        <v>0.34989999999999999</v>
      </c>
      <c r="BT21" s="63">
        <v>0.34549999999999997</v>
      </c>
      <c r="BU21" s="71">
        <v>0.3518</v>
      </c>
      <c r="BV21" s="175">
        <v>0.38519999999999999</v>
      </c>
      <c r="BW21" s="63">
        <v>0.38479999999999998</v>
      </c>
      <c r="BX21" s="63">
        <v>0.38640000000000002</v>
      </c>
      <c r="BY21" s="71">
        <v>0.38940000000000002</v>
      </c>
    </row>
    <row r="22" spans="1:77" ht="14.25" x14ac:dyDescent="0.2">
      <c r="A22" s="192" t="s">
        <v>179</v>
      </c>
      <c r="B22" s="70">
        <v>9.9400000000000002E-2</v>
      </c>
      <c r="C22" s="63">
        <v>8.9700000000000002E-2</v>
      </c>
      <c r="D22" s="63">
        <v>8.6599999999999996E-2</v>
      </c>
      <c r="E22" s="63">
        <v>9.35E-2</v>
      </c>
      <c r="F22" s="63">
        <v>7.8E-2</v>
      </c>
      <c r="G22" s="71">
        <v>8.7499999999999994E-2</v>
      </c>
      <c r="H22" s="63">
        <v>9.6699999999999994E-2</v>
      </c>
      <c r="I22" s="63">
        <v>9.5899999999999999E-2</v>
      </c>
      <c r="J22" s="63">
        <v>9.5399999999999999E-2</v>
      </c>
      <c r="K22" s="63">
        <v>8.5300000000000001E-2</v>
      </c>
      <c r="L22" s="175">
        <v>9.5399999999999999E-2</v>
      </c>
      <c r="M22" s="63">
        <v>9.3700000000000006E-2</v>
      </c>
      <c r="N22" s="63">
        <v>0.1052</v>
      </c>
      <c r="O22" s="63">
        <v>0.1069</v>
      </c>
      <c r="P22" s="63">
        <v>9.2600000000000002E-2</v>
      </c>
      <c r="Q22" s="71">
        <v>0.1</v>
      </c>
      <c r="R22" s="175">
        <v>9.9000000000000005E-2</v>
      </c>
      <c r="S22" s="63">
        <v>9.1399999999999995E-2</v>
      </c>
      <c r="T22" s="71">
        <v>9.3399999999999997E-2</v>
      </c>
      <c r="U22" s="175">
        <v>8.3900000000000002E-2</v>
      </c>
      <c r="V22" s="63">
        <v>8.6099999999999996E-2</v>
      </c>
      <c r="W22" s="63">
        <v>8.2799999999999999E-2</v>
      </c>
      <c r="X22" s="71">
        <v>0.10199999999999999</v>
      </c>
      <c r="Y22" s="175">
        <v>8.5199999999999998E-2</v>
      </c>
      <c r="Z22" s="3">
        <v>7.7700000000000005E-2</v>
      </c>
      <c r="AA22" s="63">
        <v>9.2100000000000001E-2</v>
      </c>
      <c r="AB22" s="63">
        <v>7.5700000000000003E-2</v>
      </c>
      <c r="AC22" s="184">
        <v>6.7599999999999993E-2</v>
      </c>
      <c r="AD22" s="175">
        <v>0.1079</v>
      </c>
      <c r="AE22" s="63">
        <v>9.1200000000000003E-2</v>
      </c>
      <c r="AF22" s="63">
        <v>8.2500000000000004E-2</v>
      </c>
      <c r="AG22" s="71">
        <v>9.7000000000000003E-2</v>
      </c>
      <c r="AH22" s="175">
        <v>7.6999999999999999E-2</v>
      </c>
      <c r="AI22" s="63">
        <v>8.1500000000000003E-2</v>
      </c>
      <c r="AJ22" s="63">
        <v>8.9399999999999993E-2</v>
      </c>
      <c r="AK22" s="63">
        <v>7.3999999999999996E-2</v>
      </c>
      <c r="AL22" s="63">
        <v>7.7399999999999997E-2</v>
      </c>
      <c r="AM22" s="63">
        <v>8.4199999999999997E-2</v>
      </c>
      <c r="AN22" s="63">
        <v>8.8200000000000001E-2</v>
      </c>
      <c r="AO22" s="63">
        <v>8.5400000000000004E-2</v>
      </c>
      <c r="AP22" s="71">
        <v>7.9799999999999996E-2</v>
      </c>
      <c r="AQ22" s="203">
        <v>9.3200000000000005E-2</v>
      </c>
      <c r="AR22" s="175">
        <v>8.5599999999999996E-2</v>
      </c>
      <c r="AS22" s="63">
        <v>8.8400000000000006E-2</v>
      </c>
      <c r="AT22" s="63">
        <v>8.48E-2</v>
      </c>
      <c r="AU22" s="63">
        <v>9.64E-2</v>
      </c>
      <c r="AV22" s="63">
        <v>8.9899999999999994E-2</v>
      </c>
      <c r="AW22" s="71">
        <v>7.3599999999999999E-2</v>
      </c>
      <c r="AX22" s="175">
        <v>9.7699999999999995E-2</v>
      </c>
      <c r="AY22" s="63">
        <v>0.1003</v>
      </c>
      <c r="AZ22" s="63">
        <v>9.3700000000000006E-2</v>
      </c>
      <c r="BA22" s="63">
        <v>0.11219999999999999</v>
      </c>
      <c r="BB22" s="63">
        <v>7.8399999999999997E-2</v>
      </c>
      <c r="BC22" s="63">
        <v>9.5399999999999999E-2</v>
      </c>
      <c r="BD22" s="63">
        <v>9.35E-2</v>
      </c>
      <c r="BE22" s="63">
        <v>9.9599999999999994E-2</v>
      </c>
      <c r="BF22" s="63">
        <v>9.7799999999999998E-2</v>
      </c>
      <c r="BG22" s="63">
        <v>9.2100000000000001E-2</v>
      </c>
      <c r="BH22" s="71">
        <v>0.10829999999999999</v>
      </c>
      <c r="BI22" s="175">
        <v>9.6199999999999994E-2</v>
      </c>
      <c r="BJ22" s="63">
        <v>9.8599999999999993E-2</v>
      </c>
      <c r="BK22" s="63">
        <v>9.4899999999999998E-2</v>
      </c>
      <c r="BL22" s="63">
        <v>7.8600000000000003E-2</v>
      </c>
      <c r="BM22" s="63">
        <v>8.9700000000000002E-2</v>
      </c>
      <c r="BN22" s="63">
        <v>8.2799999999999999E-2</v>
      </c>
      <c r="BO22" s="71">
        <v>0.1026</v>
      </c>
      <c r="BP22" s="175">
        <v>9.7000000000000003E-2</v>
      </c>
      <c r="BQ22" s="63">
        <v>0.10009999999999999</v>
      </c>
      <c r="BR22" s="63">
        <v>0.1074</v>
      </c>
      <c r="BS22" s="63">
        <v>0.113</v>
      </c>
      <c r="BT22" s="63">
        <v>9.1499999999999998E-2</v>
      </c>
      <c r="BU22" s="71">
        <v>0.1002</v>
      </c>
      <c r="BV22" s="175">
        <v>8.4199999999999997E-2</v>
      </c>
      <c r="BW22" s="63">
        <v>7.4800000000000005E-2</v>
      </c>
      <c r="BX22" s="63">
        <v>8.4599999999999995E-2</v>
      </c>
      <c r="BY22" s="71">
        <v>9.2999999999999999E-2</v>
      </c>
    </row>
    <row r="23" spans="1:77" x14ac:dyDescent="0.2">
      <c r="A23" s="192" t="s">
        <v>20</v>
      </c>
      <c r="B23" s="70">
        <v>3.7600000000000001E-2</v>
      </c>
      <c r="C23" s="63">
        <v>3.5400000000000001E-2</v>
      </c>
      <c r="D23" s="63">
        <v>3.61E-2</v>
      </c>
      <c r="E23" s="63">
        <v>3.3300000000000003E-2</v>
      </c>
      <c r="F23" s="63">
        <v>3.5200000000000002E-2</v>
      </c>
      <c r="G23" s="71">
        <v>3.5000000000000003E-2</v>
      </c>
      <c r="H23" s="63">
        <v>3.5099999999999999E-2</v>
      </c>
      <c r="I23" s="63">
        <v>3.6299999999999999E-2</v>
      </c>
      <c r="J23" s="63">
        <v>3.6999999999999998E-2</v>
      </c>
      <c r="K23" s="63">
        <v>3.5200000000000002E-2</v>
      </c>
      <c r="L23" s="175">
        <v>3.5099999999999999E-2</v>
      </c>
      <c r="M23" s="63">
        <v>3.4099999999999998E-2</v>
      </c>
      <c r="N23" s="63">
        <v>3.49E-2</v>
      </c>
      <c r="O23" s="63">
        <v>3.5200000000000002E-2</v>
      </c>
      <c r="P23" s="63">
        <v>3.6600000000000001E-2</v>
      </c>
      <c r="Q23" s="71">
        <v>3.3799999999999997E-2</v>
      </c>
      <c r="R23" s="175">
        <v>3.5900000000000001E-2</v>
      </c>
      <c r="S23" s="63">
        <v>3.6499999999999998E-2</v>
      </c>
      <c r="T23" s="71">
        <v>3.6999999999999998E-2</v>
      </c>
      <c r="U23" s="175">
        <v>3.5400000000000001E-2</v>
      </c>
      <c r="V23" s="63">
        <v>3.6600000000000001E-2</v>
      </c>
      <c r="W23" s="63">
        <v>3.5099999999999999E-2</v>
      </c>
      <c r="X23" s="71">
        <v>3.6499999999999998E-2</v>
      </c>
      <c r="Y23" s="175">
        <v>3.5499999999999997E-2</v>
      </c>
      <c r="Z23" s="3">
        <v>3.5200000000000002E-2</v>
      </c>
      <c r="AA23" s="63">
        <v>3.4599999999999999E-2</v>
      </c>
      <c r="AB23" s="63">
        <v>3.5000000000000003E-2</v>
      </c>
      <c r="AC23" s="184">
        <v>3.4200000000000001E-2</v>
      </c>
      <c r="AD23" s="175">
        <v>3.61E-2</v>
      </c>
      <c r="AE23" s="63">
        <v>3.5099999999999999E-2</v>
      </c>
      <c r="AF23" s="63">
        <v>3.7900000000000003E-2</v>
      </c>
      <c r="AG23" s="71">
        <v>3.5099999999999999E-2</v>
      </c>
      <c r="AH23" s="175">
        <v>3.9899999999999998E-2</v>
      </c>
      <c r="AI23" s="63">
        <v>3.9E-2</v>
      </c>
      <c r="AJ23" s="63">
        <v>3.8899999999999997E-2</v>
      </c>
      <c r="AK23" s="63">
        <v>3.9199999999999999E-2</v>
      </c>
      <c r="AL23" s="63">
        <v>4.0399999999999998E-2</v>
      </c>
      <c r="AM23" s="63">
        <v>3.8899999999999997E-2</v>
      </c>
      <c r="AN23" s="63">
        <v>3.9100000000000003E-2</v>
      </c>
      <c r="AO23" s="63">
        <v>3.8800000000000001E-2</v>
      </c>
      <c r="AP23" s="71">
        <v>3.9100000000000003E-2</v>
      </c>
      <c r="AQ23" s="203">
        <v>3.5900000000000001E-2</v>
      </c>
      <c r="AR23" s="175">
        <v>3.9300000000000002E-2</v>
      </c>
      <c r="AS23" s="63">
        <v>3.9899999999999998E-2</v>
      </c>
      <c r="AT23" s="63">
        <v>4.07E-2</v>
      </c>
      <c r="AU23" s="63">
        <v>3.9800000000000002E-2</v>
      </c>
      <c r="AV23" s="63">
        <v>4.1700000000000001E-2</v>
      </c>
      <c r="AW23" s="71">
        <v>4.1799999999999997E-2</v>
      </c>
      <c r="AX23" s="175">
        <v>3.0200000000000001E-2</v>
      </c>
      <c r="AY23" s="63">
        <v>3.0800000000000001E-2</v>
      </c>
      <c r="AZ23" s="63">
        <v>2.9499999999999998E-2</v>
      </c>
      <c r="BA23" s="63">
        <v>2.8299999999999999E-2</v>
      </c>
      <c r="BB23" s="63">
        <v>2.8799999999999999E-2</v>
      </c>
      <c r="BC23" s="63">
        <v>3.0499999999999999E-2</v>
      </c>
      <c r="BD23" s="63">
        <v>2.9499999999999998E-2</v>
      </c>
      <c r="BE23" s="63">
        <v>2.9399999999999999E-2</v>
      </c>
      <c r="BF23" s="63">
        <v>3.0499999999999999E-2</v>
      </c>
      <c r="BG23" s="63">
        <v>3.0200000000000001E-2</v>
      </c>
      <c r="BH23" s="71">
        <v>3.04E-2</v>
      </c>
      <c r="BI23" s="175">
        <v>3.2199999999999999E-2</v>
      </c>
      <c r="BJ23" s="63">
        <v>3.1899999999999998E-2</v>
      </c>
      <c r="BK23" s="63">
        <v>3.2800000000000003E-2</v>
      </c>
      <c r="BL23" s="63">
        <v>3.1099999999999999E-2</v>
      </c>
      <c r="BM23" s="63">
        <v>3.1800000000000002E-2</v>
      </c>
      <c r="BN23" s="63">
        <v>3.1E-2</v>
      </c>
      <c r="BO23" s="71">
        <v>3.2500000000000001E-2</v>
      </c>
      <c r="BP23" s="175">
        <v>2.6700000000000002E-2</v>
      </c>
      <c r="BQ23" s="63">
        <v>3.1E-2</v>
      </c>
      <c r="BR23" s="63">
        <v>2.7699999999999999E-2</v>
      </c>
      <c r="BS23" s="63">
        <v>2.9600000000000001E-2</v>
      </c>
      <c r="BT23" s="63">
        <v>2.8400000000000002E-2</v>
      </c>
      <c r="BU23" s="71">
        <v>2.9100000000000001E-2</v>
      </c>
      <c r="BV23" s="175">
        <v>4.07E-2</v>
      </c>
      <c r="BW23" s="63">
        <v>4.1099999999999998E-2</v>
      </c>
      <c r="BX23" s="63">
        <v>4.1200000000000001E-2</v>
      </c>
      <c r="BY23" s="71">
        <v>4.1200000000000001E-2</v>
      </c>
    </row>
    <row r="24" spans="1:77" s="53" customFormat="1" x14ac:dyDescent="0.2">
      <c r="A24" s="194" t="s">
        <v>5</v>
      </c>
      <c r="B24" s="54">
        <v>0.19750000000000001</v>
      </c>
      <c r="C24" s="52">
        <v>0.20280000000000001</v>
      </c>
      <c r="D24" s="52">
        <v>0.20280000000000001</v>
      </c>
      <c r="E24" s="52">
        <v>0.20380000000000001</v>
      </c>
      <c r="F24" s="52">
        <v>0.20699999999999999</v>
      </c>
      <c r="G24" s="167">
        <v>0.20430000000000001</v>
      </c>
      <c r="H24" s="52">
        <v>0.2054</v>
      </c>
      <c r="I24" s="52">
        <v>0.20660000000000001</v>
      </c>
      <c r="J24" s="52">
        <v>0.20599999999999999</v>
      </c>
      <c r="K24" s="52">
        <v>0.21379999999999999</v>
      </c>
      <c r="L24" s="174">
        <v>0.1958</v>
      </c>
      <c r="M24" s="52">
        <v>0.19950000000000001</v>
      </c>
      <c r="N24" s="52">
        <v>0.19450000000000001</v>
      </c>
      <c r="O24" s="52">
        <v>0.19189999999999999</v>
      </c>
      <c r="P24" s="52">
        <v>0.19889999999999999</v>
      </c>
      <c r="Q24" s="167">
        <v>0.19539999999999999</v>
      </c>
      <c r="R24" s="174">
        <v>0.2039</v>
      </c>
      <c r="S24" s="52">
        <v>0.20760000000000001</v>
      </c>
      <c r="T24" s="167">
        <v>0.20680000000000001</v>
      </c>
      <c r="U24" s="174">
        <v>0.20649999999999999</v>
      </c>
      <c r="V24" s="52">
        <v>0.2011</v>
      </c>
      <c r="W24" s="52">
        <v>0.2087</v>
      </c>
      <c r="X24" s="167">
        <v>0.19650000000000001</v>
      </c>
      <c r="Y24" s="174">
        <v>0.20230000000000001</v>
      </c>
      <c r="Z24" s="52">
        <v>0.20469999999999999</v>
      </c>
      <c r="AA24" s="52">
        <v>0.1988</v>
      </c>
      <c r="AB24" s="52">
        <v>0.2054</v>
      </c>
      <c r="AC24" s="167">
        <v>0.2122</v>
      </c>
      <c r="AD24" s="174">
        <v>0.20369999999999999</v>
      </c>
      <c r="AE24" s="52">
        <v>0.20749999999999999</v>
      </c>
      <c r="AF24" s="52">
        <v>0.21060000000000001</v>
      </c>
      <c r="AG24" s="167">
        <v>0.21110000000000001</v>
      </c>
      <c r="AH24" s="174">
        <v>0.2177</v>
      </c>
      <c r="AI24" s="52">
        <v>0.21920000000000001</v>
      </c>
      <c r="AJ24" s="52">
        <v>0.21460000000000001</v>
      </c>
      <c r="AK24" s="52">
        <v>0.21929999999999999</v>
      </c>
      <c r="AL24" s="52">
        <v>0.21940000000000001</v>
      </c>
      <c r="AM24" s="52">
        <v>0.21820000000000001</v>
      </c>
      <c r="AN24" s="52">
        <v>0.21640000000000001</v>
      </c>
      <c r="AO24" s="52">
        <v>0.2175</v>
      </c>
      <c r="AP24" s="167">
        <v>0.2185</v>
      </c>
      <c r="AQ24" s="203">
        <v>0.20119999999999999</v>
      </c>
      <c r="AR24" s="174">
        <v>0.22209999999999999</v>
      </c>
      <c r="AS24" s="52">
        <v>0.2215</v>
      </c>
      <c r="AT24" s="52">
        <v>0.22259999999999999</v>
      </c>
      <c r="AU24" s="52">
        <v>0.21740000000000001</v>
      </c>
      <c r="AV24" s="52">
        <v>0.21629999999999999</v>
      </c>
      <c r="AW24" s="167">
        <v>0.22700000000000001</v>
      </c>
      <c r="AX24" s="174">
        <v>0.19059999999999999</v>
      </c>
      <c r="AY24" s="52">
        <v>0.18640000000000001</v>
      </c>
      <c r="AZ24" s="52">
        <v>0.19389999999999999</v>
      </c>
      <c r="BA24" s="52">
        <v>0.182</v>
      </c>
      <c r="BB24" s="52">
        <v>0.19639999999999999</v>
      </c>
      <c r="BC24" s="52">
        <v>0.18759999999999999</v>
      </c>
      <c r="BD24" s="52">
        <v>0.19139999999999999</v>
      </c>
      <c r="BE24" s="52">
        <v>0.1915</v>
      </c>
      <c r="BF24" s="52">
        <v>0.1885</v>
      </c>
      <c r="BG24" s="52">
        <v>0.1903</v>
      </c>
      <c r="BH24" s="167">
        <v>0.18540000000000001</v>
      </c>
      <c r="BI24" s="174">
        <v>0.1908</v>
      </c>
      <c r="BJ24" s="52">
        <v>0.19409999999999999</v>
      </c>
      <c r="BK24" s="52">
        <v>0.19209999999999999</v>
      </c>
      <c r="BL24" s="52">
        <v>0.2056</v>
      </c>
      <c r="BM24" s="52">
        <v>0.20169999999999999</v>
      </c>
      <c r="BN24" s="52">
        <v>0.20430000000000001</v>
      </c>
      <c r="BO24" s="167">
        <v>0.1971</v>
      </c>
      <c r="BP24" s="174">
        <v>0.18740000000000001</v>
      </c>
      <c r="BQ24" s="52">
        <v>0.18099999999999999</v>
      </c>
      <c r="BR24" s="52">
        <v>0.1799</v>
      </c>
      <c r="BS24" s="52">
        <v>0.1759</v>
      </c>
      <c r="BT24" s="52">
        <v>0.18529999999999999</v>
      </c>
      <c r="BU24" s="167">
        <v>0.18129999999999999</v>
      </c>
      <c r="BV24" s="174">
        <v>0.21560000000000001</v>
      </c>
      <c r="BW24" s="52">
        <v>0.215</v>
      </c>
      <c r="BX24" s="52">
        <v>0.21149999999999999</v>
      </c>
      <c r="BY24" s="167">
        <v>0.21</v>
      </c>
    </row>
    <row r="25" spans="1:77" x14ac:dyDescent="0.2">
      <c r="A25" s="193" t="s">
        <v>152</v>
      </c>
      <c r="B25" s="304">
        <f>SUM(B20:B24)</f>
        <v>1</v>
      </c>
      <c r="C25" s="295">
        <f t="shared" ref="C25:BN25" si="4">SUM(C20:C24)</f>
        <v>0.99999999999999989</v>
      </c>
      <c r="D25" s="295">
        <f t="shared" si="4"/>
        <v>1.0002</v>
      </c>
      <c r="E25" s="295">
        <f t="shared" si="4"/>
        <v>0.99990000000000001</v>
      </c>
      <c r="F25" s="295">
        <f t="shared" si="4"/>
        <v>1.0001</v>
      </c>
      <c r="G25" s="296">
        <f t="shared" si="4"/>
        <v>1</v>
      </c>
      <c r="H25" s="295">
        <f t="shared" si="4"/>
        <v>0.99990000000000012</v>
      </c>
      <c r="I25" s="295">
        <f t="shared" si="4"/>
        <v>1.0001</v>
      </c>
      <c r="J25" s="295">
        <f t="shared" si="4"/>
        <v>0.99999999999999978</v>
      </c>
      <c r="K25" s="295">
        <f t="shared" si="4"/>
        <v>0.99990000000000012</v>
      </c>
      <c r="L25" s="294">
        <f t="shared" si="4"/>
        <v>0.9998999999999999</v>
      </c>
      <c r="M25" s="295">
        <f t="shared" si="4"/>
        <v>0.9998999999999999</v>
      </c>
      <c r="N25" s="295">
        <f t="shared" si="4"/>
        <v>0.99980000000000002</v>
      </c>
      <c r="O25" s="295">
        <f t="shared" si="4"/>
        <v>0.99979999999999991</v>
      </c>
      <c r="P25" s="295">
        <f t="shared" si="4"/>
        <v>1.0001</v>
      </c>
      <c r="Q25" s="296">
        <f t="shared" si="4"/>
        <v>0.99989999999999979</v>
      </c>
      <c r="R25" s="294">
        <f t="shared" si="4"/>
        <v>0.99999999999999978</v>
      </c>
      <c r="S25" s="295">
        <f t="shared" si="4"/>
        <v>1</v>
      </c>
      <c r="T25" s="296">
        <f t="shared" si="4"/>
        <v>0.99990000000000034</v>
      </c>
      <c r="U25" s="294">
        <f t="shared" si="4"/>
        <v>0.99990000000000012</v>
      </c>
      <c r="V25" s="295">
        <f t="shared" si="4"/>
        <v>0.99989999999999979</v>
      </c>
      <c r="W25" s="295">
        <f t="shared" si="4"/>
        <v>1.0001</v>
      </c>
      <c r="X25" s="296">
        <f t="shared" si="4"/>
        <v>0.99999999999999989</v>
      </c>
      <c r="Y25" s="294">
        <f t="shared" si="4"/>
        <v>1</v>
      </c>
      <c r="Z25" s="295">
        <f t="shared" si="4"/>
        <v>1</v>
      </c>
      <c r="AA25" s="295">
        <f t="shared" si="4"/>
        <v>0.99999999999999978</v>
      </c>
      <c r="AB25" s="295">
        <f t="shared" si="4"/>
        <v>0.99999999999999978</v>
      </c>
      <c r="AC25" s="296">
        <f t="shared" si="4"/>
        <v>1.0000000000000002</v>
      </c>
      <c r="AD25" s="294">
        <f t="shared" si="4"/>
        <v>0.99999999999999989</v>
      </c>
      <c r="AE25" s="295">
        <f t="shared" si="4"/>
        <v>1.0001</v>
      </c>
      <c r="AF25" s="295">
        <f t="shared" si="4"/>
        <v>1.0002</v>
      </c>
      <c r="AG25" s="296">
        <f t="shared" si="4"/>
        <v>1.0000999999999998</v>
      </c>
      <c r="AH25" s="294">
        <f t="shared" si="4"/>
        <v>0.99990000000000001</v>
      </c>
      <c r="AI25" s="295">
        <f t="shared" si="4"/>
        <v>1</v>
      </c>
      <c r="AJ25" s="295">
        <f t="shared" si="4"/>
        <v>0.9998999999999999</v>
      </c>
      <c r="AK25" s="295">
        <f t="shared" si="4"/>
        <v>0.99989999999999979</v>
      </c>
      <c r="AL25" s="295">
        <f t="shared" si="4"/>
        <v>0.99999999999999989</v>
      </c>
      <c r="AM25" s="295">
        <f t="shared" si="4"/>
        <v>1.0000000000000002</v>
      </c>
      <c r="AN25" s="295">
        <f t="shared" si="4"/>
        <v>0.99990000000000001</v>
      </c>
      <c r="AO25" s="295">
        <f t="shared" si="4"/>
        <v>1</v>
      </c>
      <c r="AP25" s="296">
        <f t="shared" si="4"/>
        <v>0.99990000000000001</v>
      </c>
      <c r="AQ25" s="305">
        <f t="shared" si="4"/>
        <v>1</v>
      </c>
      <c r="AR25" s="294">
        <f t="shared" si="4"/>
        <v>0.99990000000000001</v>
      </c>
      <c r="AS25" s="295">
        <f t="shared" si="4"/>
        <v>0.99990000000000023</v>
      </c>
      <c r="AT25" s="295">
        <f t="shared" si="4"/>
        <v>0.99990000000000001</v>
      </c>
      <c r="AU25" s="295">
        <f t="shared" si="4"/>
        <v>1.0001</v>
      </c>
      <c r="AV25" s="295">
        <f t="shared" si="4"/>
        <v>1</v>
      </c>
      <c r="AW25" s="296">
        <f t="shared" si="4"/>
        <v>0.99989999999999979</v>
      </c>
      <c r="AX25" s="294">
        <f t="shared" si="4"/>
        <v>0.99990000000000001</v>
      </c>
      <c r="AY25" s="295">
        <f t="shared" si="4"/>
        <v>1.0001000000000002</v>
      </c>
      <c r="AZ25" s="295">
        <f t="shared" si="4"/>
        <v>0.99989999999999979</v>
      </c>
      <c r="BA25" s="295">
        <f t="shared" si="4"/>
        <v>1.0001</v>
      </c>
      <c r="BB25" s="295">
        <f t="shared" si="4"/>
        <v>1.0001</v>
      </c>
      <c r="BC25" s="295">
        <f t="shared" si="4"/>
        <v>0.99999999999999989</v>
      </c>
      <c r="BD25" s="295">
        <f t="shared" si="4"/>
        <v>1</v>
      </c>
      <c r="BE25" s="295">
        <f t="shared" si="4"/>
        <v>1</v>
      </c>
      <c r="BF25" s="295">
        <f t="shared" si="4"/>
        <v>0.99999999999999978</v>
      </c>
      <c r="BG25" s="295">
        <f t="shared" si="4"/>
        <v>0.99990000000000001</v>
      </c>
      <c r="BH25" s="296">
        <f t="shared" si="4"/>
        <v>0.9998999999999999</v>
      </c>
      <c r="BI25" s="294">
        <f t="shared" si="4"/>
        <v>1</v>
      </c>
      <c r="BJ25" s="295">
        <f t="shared" si="4"/>
        <v>1</v>
      </c>
      <c r="BK25" s="295">
        <f t="shared" si="4"/>
        <v>1</v>
      </c>
      <c r="BL25" s="295">
        <f t="shared" si="4"/>
        <v>1</v>
      </c>
      <c r="BM25" s="295">
        <f t="shared" si="4"/>
        <v>1</v>
      </c>
      <c r="BN25" s="295">
        <f t="shared" si="4"/>
        <v>0.99990000000000001</v>
      </c>
      <c r="BO25" s="296">
        <f t="shared" ref="BO25:BY25" si="5">SUM(BO20:BO24)</f>
        <v>1.0000000000000002</v>
      </c>
      <c r="BP25" s="294">
        <f t="shared" si="5"/>
        <v>1</v>
      </c>
      <c r="BQ25" s="295">
        <f t="shared" si="5"/>
        <v>1</v>
      </c>
      <c r="BR25" s="295">
        <f t="shared" si="5"/>
        <v>0.99989999999999979</v>
      </c>
      <c r="BS25" s="295">
        <f t="shared" si="5"/>
        <v>0.99990000000000001</v>
      </c>
      <c r="BT25" s="295">
        <f t="shared" si="5"/>
        <v>1.0001</v>
      </c>
      <c r="BU25" s="296">
        <f t="shared" si="5"/>
        <v>1</v>
      </c>
      <c r="BV25" s="294">
        <f t="shared" si="5"/>
        <v>0.99990000000000001</v>
      </c>
      <c r="BW25" s="295">
        <f t="shared" si="5"/>
        <v>1</v>
      </c>
      <c r="BX25" s="295">
        <f t="shared" si="5"/>
        <v>1</v>
      </c>
      <c r="BY25" s="296">
        <f t="shared" si="5"/>
        <v>0.99999999999999989</v>
      </c>
    </row>
    <row r="26" spans="1:77" x14ac:dyDescent="0.2">
      <c r="A26" s="192" t="s">
        <v>21</v>
      </c>
      <c r="B26" s="70">
        <v>1.8677999999999999</v>
      </c>
      <c r="C26" s="63">
        <v>1.873</v>
      </c>
      <c r="D26" s="63">
        <v>1.8736999999999999</v>
      </c>
      <c r="E26" s="63">
        <v>1.8795999999999999</v>
      </c>
      <c r="F26" s="63">
        <v>1.88</v>
      </c>
      <c r="G26" s="71">
        <v>1.8761000000000001</v>
      </c>
      <c r="H26" s="63">
        <v>1.8709</v>
      </c>
      <c r="I26" s="63">
        <v>1.8701000000000001</v>
      </c>
      <c r="J26" s="63">
        <v>1.8689</v>
      </c>
      <c r="K26" s="63">
        <v>1.8731</v>
      </c>
      <c r="L26" s="175">
        <v>1.8716999999999999</v>
      </c>
      <c r="M26" s="63">
        <v>1.8746</v>
      </c>
      <c r="N26" s="63">
        <v>1.8704000000000001</v>
      </c>
      <c r="O26" s="63">
        <v>1.869</v>
      </c>
      <c r="P26" s="63">
        <v>1.8762000000000001</v>
      </c>
      <c r="Q26" s="71">
        <v>1.8712</v>
      </c>
      <c r="R26" s="175">
        <v>1.8694</v>
      </c>
      <c r="S26" s="63">
        <v>1.8680000000000001</v>
      </c>
      <c r="T26" s="71">
        <v>1.8671</v>
      </c>
      <c r="U26" s="175">
        <v>1.8794999999999999</v>
      </c>
      <c r="V26" s="63">
        <v>1.8751</v>
      </c>
      <c r="W26" s="63">
        <v>1.881</v>
      </c>
      <c r="X26" s="71">
        <v>1.8727</v>
      </c>
      <c r="Y26" s="175">
        <v>1.8808</v>
      </c>
      <c r="Z26" s="3">
        <v>1.8834</v>
      </c>
      <c r="AA26" s="63">
        <v>1.8757999999999999</v>
      </c>
      <c r="AB26" s="63">
        <v>1.8821000000000001</v>
      </c>
      <c r="AC26" s="184">
        <v>1.8896999999999999</v>
      </c>
      <c r="AD26" s="175">
        <v>1.8638999999999999</v>
      </c>
      <c r="AE26" s="63">
        <v>1.8693</v>
      </c>
      <c r="AF26" s="63">
        <v>1.8734</v>
      </c>
      <c r="AG26" s="71">
        <v>1.8694</v>
      </c>
      <c r="AH26" s="175">
        <v>1.8636999999999999</v>
      </c>
      <c r="AI26" s="63">
        <v>1.8583000000000001</v>
      </c>
      <c r="AJ26" s="63">
        <v>1.8562000000000001</v>
      </c>
      <c r="AK26" s="63">
        <v>1.8634999999999999</v>
      </c>
      <c r="AL26" s="63">
        <v>1.8621000000000001</v>
      </c>
      <c r="AM26" s="63">
        <v>1.8617999999999999</v>
      </c>
      <c r="AN26" s="63">
        <v>1.8576999999999999</v>
      </c>
      <c r="AO26" s="63">
        <v>1.8587</v>
      </c>
      <c r="AP26" s="71">
        <v>1.861</v>
      </c>
      <c r="AQ26" s="203">
        <v>1.8740000000000001</v>
      </c>
      <c r="AR26" s="175">
        <v>1.8575999999999999</v>
      </c>
      <c r="AS26" s="63">
        <v>1.8552999999999999</v>
      </c>
      <c r="AT26" s="63">
        <v>1.8576999999999999</v>
      </c>
      <c r="AU26" s="63">
        <v>1.8545</v>
      </c>
      <c r="AV26" s="63">
        <v>1.8571</v>
      </c>
      <c r="AW26" s="71">
        <v>1.8579000000000001</v>
      </c>
      <c r="AX26" s="175">
        <v>1.8915</v>
      </c>
      <c r="AY26" s="63">
        <v>1.8922000000000001</v>
      </c>
      <c r="AZ26" s="63">
        <v>1.8952</v>
      </c>
      <c r="BA26" s="63">
        <v>1.8868</v>
      </c>
      <c r="BB26" s="63">
        <v>1.9014</v>
      </c>
      <c r="BC26" s="63">
        <v>1.8914</v>
      </c>
      <c r="BD26" s="63">
        <v>1.8935999999999999</v>
      </c>
      <c r="BE26" s="63">
        <v>1.8914</v>
      </c>
      <c r="BF26" s="63">
        <v>1.8915</v>
      </c>
      <c r="BG26" s="63">
        <v>1.8931</v>
      </c>
      <c r="BH26" s="71">
        <v>1.8875</v>
      </c>
      <c r="BI26" s="175">
        <v>1.8844000000000001</v>
      </c>
      <c r="BJ26" s="63">
        <v>1.8855</v>
      </c>
      <c r="BK26" s="63">
        <v>1.8855999999999999</v>
      </c>
      <c r="BL26" s="63">
        <v>1.8942000000000001</v>
      </c>
      <c r="BM26" s="63">
        <v>1.885</v>
      </c>
      <c r="BN26" s="63">
        <v>1.8908</v>
      </c>
      <c r="BO26" s="71">
        <v>1.8801000000000001</v>
      </c>
      <c r="BP26" s="175">
        <v>1.8968</v>
      </c>
      <c r="BQ26" s="63">
        <v>1.8915</v>
      </c>
      <c r="BR26" s="63">
        <v>1.8913</v>
      </c>
      <c r="BS26" s="63">
        <v>1.8866000000000001</v>
      </c>
      <c r="BT26" s="63">
        <v>1.9008</v>
      </c>
      <c r="BU26" s="71">
        <v>1.8931</v>
      </c>
      <c r="BV26" s="175">
        <v>1.8552999999999999</v>
      </c>
      <c r="BW26" s="63">
        <v>1.8571</v>
      </c>
      <c r="BX26" s="63">
        <v>1.8535999999999999</v>
      </c>
      <c r="BY26" s="71">
        <v>1.8517999999999999</v>
      </c>
    </row>
    <row r="27" spans="1:77" x14ac:dyDescent="0.2">
      <c r="A27" s="192" t="s">
        <v>6</v>
      </c>
      <c r="B27" s="70">
        <v>0.13220000000000001</v>
      </c>
      <c r="C27" s="63">
        <v>0.127</v>
      </c>
      <c r="D27" s="63">
        <v>0.1263</v>
      </c>
      <c r="E27" s="63">
        <v>0.12039999999999999</v>
      </c>
      <c r="F27" s="63">
        <v>0.12</v>
      </c>
      <c r="G27" s="71">
        <v>0.1239</v>
      </c>
      <c r="H27" s="63">
        <v>0.12909999999999999</v>
      </c>
      <c r="I27" s="63">
        <v>0.12989999999999999</v>
      </c>
      <c r="J27" s="63">
        <v>0.13109999999999999</v>
      </c>
      <c r="K27" s="63">
        <v>0.12690000000000001</v>
      </c>
      <c r="L27" s="175">
        <v>0.1283</v>
      </c>
      <c r="M27" s="63">
        <v>0.12540000000000001</v>
      </c>
      <c r="N27" s="63">
        <v>0.12959999999999999</v>
      </c>
      <c r="O27" s="63">
        <v>0.13100000000000001</v>
      </c>
      <c r="P27" s="63">
        <v>0.12379999999999999</v>
      </c>
      <c r="Q27" s="71">
        <v>0.1288</v>
      </c>
      <c r="R27" s="175">
        <v>0.13059999999999999</v>
      </c>
      <c r="S27" s="63">
        <v>0.13200000000000001</v>
      </c>
      <c r="T27" s="71">
        <v>0.13289999999999999</v>
      </c>
      <c r="U27" s="175">
        <v>0.1205</v>
      </c>
      <c r="V27" s="63">
        <v>0.1249</v>
      </c>
      <c r="W27" s="63">
        <v>0.11899999999999999</v>
      </c>
      <c r="X27" s="71">
        <v>0.1273</v>
      </c>
      <c r="Y27" s="175">
        <v>0.1192</v>
      </c>
      <c r="Z27" s="3">
        <v>0.1166</v>
      </c>
      <c r="AA27" s="63">
        <v>0.1242</v>
      </c>
      <c r="AB27" s="63">
        <v>0.1179</v>
      </c>
      <c r="AC27" s="184">
        <v>0.1103</v>
      </c>
      <c r="AD27" s="175">
        <v>0.1361</v>
      </c>
      <c r="AE27" s="63">
        <v>0.13070000000000001</v>
      </c>
      <c r="AF27" s="63">
        <v>0.12659999999999999</v>
      </c>
      <c r="AG27" s="71">
        <v>0.13059999999999999</v>
      </c>
      <c r="AH27" s="175">
        <v>0.1363</v>
      </c>
      <c r="AI27" s="63">
        <v>0.14169999999999999</v>
      </c>
      <c r="AJ27" s="63">
        <v>0.14380000000000001</v>
      </c>
      <c r="AK27" s="63">
        <v>0.13650000000000001</v>
      </c>
      <c r="AL27" s="63">
        <v>0.13789999999999999</v>
      </c>
      <c r="AM27" s="63">
        <v>0.13819999999999999</v>
      </c>
      <c r="AN27" s="63">
        <v>0.14230000000000001</v>
      </c>
      <c r="AO27" s="63">
        <v>0.14130000000000001</v>
      </c>
      <c r="AP27" s="71">
        <v>0.13900000000000001</v>
      </c>
      <c r="AQ27" s="203">
        <v>0.126</v>
      </c>
      <c r="AR27" s="175">
        <v>0.1424</v>
      </c>
      <c r="AS27" s="63">
        <v>0.1447</v>
      </c>
      <c r="AT27" s="63">
        <v>0.14230000000000001</v>
      </c>
      <c r="AU27" s="63">
        <v>0.14549999999999999</v>
      </c>
      <c r="AV27" s="63">
        <v>0.1429</v>
      </c>
      <c r="AW27" s="71">
        <v>0.1421</v>
      </c>
      <c r="AX27" s="175">
        <v>0.1085</v>
      </c>
      <c r="AY27" s="63">
        <v>0.10780000000000001</v>
      </c>
      <c r="AZ27" s="63">
        <v>0.1048</v>
      </c>
      <c r="BA27" s="63">
        <v>0.1132</v>
      </c>
      <c r="BB27" s="63">
        <v>9.8599999999999993E-2</v>
      </c>
      <c r="BC27" s="63">
        <v>0.1086</v>
      </c>
      <c r="BD27" s="63">
        <v>0.10639999999999999</v>
      </c>
      <c r="BE27" s="63">
        <v>0.1086</v>
      </c>
      <c r="BF27" s="63">
        <v>0.1085</v>
      </c>
      <c r="BG27" s="63">
        <v>0.1069</v>
      </c>
      <c r="BH27" s="71">
        <v>0.1125</v>
      </c>
      <c r="BI27" s="175">
        <v>0.11559999999999999</v>
      </c>
      <c r="BJ27" s="63">
        <v>0.1145</v>
      </c>
      <c r="BK27" s="63">
        <v>0.1144</v>
      </c>
      <c r="BL27" s="63">
        <v>0.10580000000000001</v>
      </c>
      <c r="BM27" s="63">
        <v>0.115</v>
      </c>
      <c r="BN27" s="63">
        <v>0.10920000000000001</v>
      </c>
      <c r="BO27" s="71">
        <v>0.11990000000000001</v>
      </c>
      <c r="BP27" s="175">
        <v>0.1032</v>
      </c>
      <c r="BQ27" s="63">
        <v>0.1085</v>
      </c>
      <c r="BR27" s="63">
        <v>0.1087</v>
      </c>
      <c r="BS27" s="63">
        <v>0.1134</v>
      </c>
      <c r="BT27" s="63">
        <v>9.9199999999999997E-2</v>
      </c>
      <c r="BU27" s="71">
        <v>0.1069</v>
      </c>
      <c r="BV27" s="175">
        <v>0.1447</v>
      </c>
      <c r="BW27" s="63">
        <v>0.1429</v>
      </c>
      <c r="BX27" s="63">
        <v>0.1464</v>
      </c>
      <c r="BY27" s="71">
        <v>0.1482</v>
      </c>
    </row>
    <row r="28" spans="1:77" x14ac:dyDescent="0.2">
      <c r="A28" s="193" t="s">
        <v>153</v>
      </c>
      <c r="B28" s="304">
        <f>SUM(B26:B27)</f>
        <v>2</v>
      </c>
      <c r="C28" s="295">
        <f t="shared" ref="C28:BN28" si="6">SUM(C26:C27)</f>
        <v>2</v>
      </c>
      <c r="D28" s="295">
        <f t="shared" si="6"/>
        <v>2</v>
      </c>
      <c r="E28" s="295">
        <f t="shared" si="6"/>
        <v>2</v>
      </c>
      <c r="F28" s="295">
        <f t="shared" si="6"/>
        <v>2</v>
      </c>
      <c r="G28" s="296">
        <f t="shared" si="6"/>
        <v>2</v>
      </c>
      <c r="H28" s="295">
        <f t="shared" si="6"/>
        <v>2</v>
      </c>
      <c r="I28" s="295">
        <f t="shared" si="6"/>
        <v>2</v>
      </c>
      <c r="J28" s="295">
        <f t="shared" si="6"/>
        <v>2</v>
      </c>
      <c r="K28" s="295">
        <f t="shared" si="6"/>
        <v>2</v>
      </c>
      <c r="L28" s="294">
        <f t="shared" si="6"/>
        <v>2</v>
      </c>
      <c r="M28" s="295">
        <f t="shared" si="6"/>
        <v>2</v>
      </c>
      <c r="N28" s="295">
        <f t="shared" si="6"/>
        <v>2</v>
      </c>
      <c r="O28" s="295">
        <f t="shared" si="6"/>
        <v>2</v>
      </c>
      <c r="P28" s="295">
        <f t="shared" si="6"/>
        <v>2</v>
      </c>
      <c r="Q28" s="296">
        <f t="shared" si="6"/>
        <v>2</v>
      </c>
      <c r="R28" s="294">
        <f t="shared" si="6"/>
        <v>2</v>
      </c>
      <c r="S28" s="295">
        <f t="shared" si="6"/>
        <v>2</v>
      </c>
      <c r="T28" s="296">
        <f t="shared" si="6"/>
        <v>2</v>
      </c>
      <c r="U28" s="294">
        <f t="shared" si="6"/>
        <v>2</v>
      </c>
      <c r="V28" s="295">
        <f t="shared" si="6"/>
        <v>2</v>
      </c>
      <c r="W28" s="295">
        <f t="shared" si="6"/>
        <v>2</v>
      </c>
      <c r="X28" s="296">
        <f t="shared" si="6"/>
        <v>2</v>
      </c>
      <c r="Y28" s="294">
        <f t="shared" si="6"/>
        <v>2</v>
      </c>
      <c r="Z28" s="295">
        <f t="shared" si="6"/>
        <v>2</v>
      </c>
      <c r="AA28" s="295">
        <f t="shared" si="6"/>
        <v>2</v>
      </c>
      <c r="AB28" s="295">
        <f t="shared" si="6"/>
        <v>2</v>
      </c>
      <c r="AC28" s="296">
        <f t="shared" si="6"/>
        <v>2</v>
      </c>
      <c r="AD28" s="294">
        <f t="shared" si="6"/>
        <v>2</v>
      </c>
      <c r="AE28" s="295">
        <f t="shared" si="6"/>
        <v>2</v>
      </c>
      <c r="AF28" s="295">
        <f t="shared" si="6"/>
        <v>2</v>
      </c>
      <c r="AG28" s="296">
        <f t="shared" si="6"/>
        <v>2</v>
      </c>
      <c r="AH28" s="294">
        <f t="shared" si="6"/>
        <v>2</v>
      </c>
      <c r="AI28" s="295">
        <f t="shared" si="6"/>
        <v>2</v>
      </c>
      <c r="AJ28" s="295">
        <f t="shared" si="6"/>
        <v>2</v>
      </c>
      <c r="AK28" s="295">
        <f t="shared" si="6"/>
        <v>2</v>
      </c>
      <c r="AL28" s="295">
        <f t="shared" si="6"/>
        <v>2</v>
      </c>
      <c r="AM28" s="295">
        <f t="shared" si="6"/>
        <v>2</v>
      </c>
      <c r="AN28" s="295">
        <f t="shared" si="6"/>
        <v>2</v>
      </c>
      <c r="AO28" s="295">
        <f t="shared" si="6"/>
        <v>2</v>
      </c>
      <c r="AP28" s="296">
        <f t="shared" si="6"/>
        <v>2</v>
      </c>
      <c r="AQ28" s="305">
        <f t="shared" si="6"/>
        <v>2</v>
      </c>
      <c r="AR28" s="294">
        <f t="shared" si="6"/>
        <v>2</v>
      </c>
      <c r="AS28" s="295">
        <f t="shared" si="6"/>
        <v>2</v>
      </c>
      <c r="AT28" s="295">
        <f t="shared" si="6"/>
        <v>2</v>
      </c>
      <c r="AU28" s="295">
        <f t="shared" si="6"/>
        <v>2</v>
      </c>
      <c r="AV28" s="295">
        <f t="shared" si="6"/>
        <v>2</v>
      </c>
      <c r="AW28" s="296">
        <f t="shared" si="6"/>
        <v>2</v>
      </c>
      <c r="AX28" s="294">
        <f t="shared" si="6"/>
        <v>2</v>
      </c>
      <c r="AY28" s="295">
        <f t="shared" si="6"/>
        <v>2</v>
      </c>
      <c r="AZ28" s="295">
        <f t="shared" si="6"/>
        <v>2</v>
      </c>
      <c r="BA28" s="295">
        <f t="shared" si="6"/>
        <v>2</v>
      </c>
      <c r="BB28" s="295">
        <f t="shared" si="6"/>
        <v>2</v>
      </c>
      <c r="BC28" s="295">
        <f t="shared" si="6"/>
        <v>2</v>
      </c>
      <c r="BD28" s="295">
        <f t="shared" si="6"/>
        <v>2</v>
      </c>
      <c r="BE28" s="295">
        <f t="shared" si="6"/>
        <v>2</v>
      </c>
      <c r="BF28" s="295">
        <f t="shared" si="6"/>
        <v>2</v>
      </c>
      <c r="BG28" s="295">
        <f t="shared" si="6"/>
        <v>2</v>
      </c>
      <c r="BH28" s="296">
        <f t="shared" si="6"/>
        <v>2</v>
      </c>
      <c r="BI28" s="294">
        <f t="shared" si="6"/>
        <v>2</v>
      </c>
      <c r="BJ28" s="295">
        <f t="shared" si="6"/>
        <v>2</v>
      </c>
      <c r="BK28" s="295">
        <f t="shared" si="6"/>
        <v>2</v>
      </c>
      <c r="BL28" s="295">
        <f t="shared" si="6"/>
        <v>2</v>
      </c>
      <c r="BM28" s="295">
        <f t="shared" si="6"/>
        <v>2</v>
      </c>
      <c r="BN28" s="295">
        <f t="shared" si="6"/>
        <v>2</v>
      </c>
      <c r="BO28" s="296">
        <f t="shared" ref="BO28:BY28" si="7">SUM(BO26:BO27)</f>
        <v>2</v>
      </c>
      <c r="BP28" s="294">
        <f t="shared" si="7"/>
        <v>2</v>
      </c>
      <c r="BQ28" s="295">
        <f t="shared" si="7"/>
        <v>2</v>
      </c>
      <c r="BR28" s="295">
        <f t="shared" si="7"/>
        <v>2</v>
      </c>
      <c r="BS28" s="295">
        <f t="shared" si="7"/>
        <v>2</v>
      </c>
      <c r="BT28" s="295">
        <f t="shared" si="7"/>
        <v>2</v>
      </c>
      <c r="BU28" s="296">
        <f t="shared" si="7"/>
        <v>2</v>
      </c>
      <c r="BV28" s="294">
        <f t="shared" si="7"/>
        <v>2</v>
      </c>
      <c r="BW28" s="295">
        <f t="shared" si="7"/>
        <v>2</v>
      </c>
      <c r="BX28" s="295">
        <f t="shared" si="7"/>
        <v>2</v>
      </c>
      <c r="BY28" s="296">
        <f t="shared" si="7"/>
        <v>2</v>
      </c>
    </row>
    <row r="29" spans="1:77" x14ac:dyDescent="0.2">
      <c r="A29" s="195" t="s">
        <v>118</v>
      </c>
      <c r="B29" s="306">
        <f t="shared" ref="B29:AG29" si="8">SUM(B19,B25,B28)</f>
        <v>4</v>
      </c>
      <c r="C29" s="307">
        <f t="shared" si="8"/>
        <v>4</v>
      </c>
      <c r="D29" s="307">
        <f t="shared" si="8"/>
        <v>4.0001999999999995</v>
      </c>
      <c r="E29" s="307">
        <f t="shared" si="8"/>
        <v>3.9999000000000002</v>
      </c>
      <c r="F29" s="307">
        <f t="shared" si="8"/>
        <v>4.0000999999999998</v>
      </c>
      <c r="G29" s="308">
        <f t="shared" si="8"/>
        <v>4</v>
      </c>
      <c r="H29" s="307">
        <f t="shared" si="8"/>
        <v>3.9999000000000002</v>
      </c>
      <c r="I29" s="307">
        <f t="shared" si="8"/>
        <v>4.0000999999999998</v>
      </c>
      <c r="J29" s="307">
        <f t="shared" si="8"/>
        <v>4</v>
      </c>
      <c r="K29" s="307">
        <f t="shared" si="8"/>
        <v>3.9999000000000002</v>
      </c>
      <c r="L29" s="309">
        <f t="shared" si="8"/>
        <v>3.9998999999999998</v>
      </c>
      <c r="M29" s="307">
        <f t="shared" si="8"/>
        <v>3.9998999999999998</v>
      </c>
      <c r="N29" s="307">
        <f t="shared" si="8"/>
        <v>3.9998</v>
      </c>
      <c r="O29" s="307">
        <f t="shared" si="8"/>
        <v>3.9998</v>
      </c>
      <c r="P29" s="307">
        <f t="shared" si="8"/>
        <v>4.0000999999999998</v>
      </c>
      <c r="Q29" s="308">
        <f t="shared" si="8"/>
        <v>3.9998999999999998</v>
      </c>
      <c r="R29" s="309">
        <f t="shared" si="8"/>
        <v>4</v>
      </c>
      <c r="S29" s="307">
        <f t="shared" si="8"/>
        <v>4</v>
      </c>
      <c r="T29" s="308">
        <f t="shared" si="8"/>
        <v>3.9999000000000002</v>
      </c>
      <c r="U29" s="309">
        <f t="shared" si="8"/>
        <v>3.9999000000000002</v>
      </c>
      <c r="V29" s="307">
        <f t="shared" si="8"/>
        <v>3.9998999999999998</v>
      </c>
      <c r="W29" s="307">
        <f t="shared" si="8"/>
        <v>4.0000999999999998</v>
      </c>
      <c r="X29" s="308">
        <f t="shared" si="8"/>
        <v>4</v>
      </c>
      <c r="Y29" s="309">
        <f t="shared" si="8"/>
        <v>4</v>
      </c>
      <c r="Z29" s="307">
        <f t="shared" si="8"/>
        <v>4</v>
      </c>
      <c r="AA29" s="307">
        <f t="shared" si="8"/>
        <v>4</v>
      </c>
      <c r="AB29" s="307">
        <f t="shared" si="8"/>
        <v>4</v>
      </c>
      <c r="AC29" s="308">
        <f t="shared" si="8"/>
        <v>4</v>
      </c>
      <c r="AD29" s="309">
        <f t="shared" si="8"/>
        <v>4</v>
      </c>
      <c r="AE29" s="307">
        <f t="shared" si="8"/>
        <v>4.0000999999999998</v>
      </c>
      <c r="AF29" s="307">
        <f t="shared" si="8"/>
        <v>4.0001999999999995</v>
      </c>
      <c r="AG29" s="308">
        <f t="shared" si="8"/>
        <v>4.0000999999999998</v>
      </c>
      <c r="AH29" s="309">
        <f t="shared" ref="AH29:BM29" si="9">SUM(AH19,AH25,AH28)</f>
        <v>3.9999000000000002</v>
      </c>
      <c r="AI29" s="307">
        <f t="shared" si="9"/>
        <v>4</v>
      </c>
      <c r="AJ29" s="307">
        <f t="shared" si="9"/>
        <v>3.9998999999999998</v>
      </c>
      <c r="AK29" s="307">
        <f t="shared" si="9"/>
        <v>3.9998999999999998</v>
      </c>
      <c r="AL29" s="307">
        <f t="shared" si="9"/>
        <v>4</v>
      </c>
      <c r="AM29" s="307">
        <f t="shared" si="9"/>
        <v>4</v>
      </c>
      <c r="AN29" s="307">
        <f t="shared" si="9"/>
        <v>3.9999000000000002</v>
      </c>
      <c r="AO29" s="307">
        <f t="shared" si="9"/>
        <v>4</v>
      </c>
      <c r="AP29" s="308">
        <f t="shared" si="9"/>
        <v>3.9999000000000002</v>
      </c>
      <c r="AQ29" s="310">
        <f t="shared" si="9"/>
        <v>4</v>
      </c>
      <c r="AR29" s="309">
        <f t="shared" si="9"/>
        <v>3.9998999999999998</v>
      </c>
      <c r="AS29" s="307">
        <f t="shared" si="9"/>
        <v>3.9999000000000002</v>
      </c>
      <c r="AT29" s="307">
        <f t="shared" si="9"/>
        <v>3.9999000000000002</v>
      </c>
      <c r="AU29" s="307">
        <f t="shared" si="9"/>
        <v>4.0000999999999998</v>
      </c>
      <c r="AV29" s="307">
        <f t="shared" si="9"/>
        <v>4</v>
      </c>
      <c r="AW29" s="308">
        <f t="shared" si="9"/>
        <v>3.9998999999999998</v>
      </c>
      <c r="AX29" s="309">
        <f t="shared" si="9"/>
        <v>3.9999000000000002</v>
      </c>
      <c r="AY29" s="307">
        <f t="shared" si="9"/>
        <v>4.0000999999999998</v>
      </c>
      <c r="AZ29" s="307">
        <f t="shared" si="9"/>
        <v>3.9998999999999998</v>
      </c>
      <c r="BA29" s="307">
        <f t="shared" si="9"/>
        <v>4.0000999999999998</v>
      </c>
      <c r="BB29" s="307">
        <f t="shared" si="9"/>
        <v>4.0000999999999998</v>
      </c>
      <c r="BC29" s="307">
        <f t="shared" si="9"/>
        <v>4</v>
      </c>
      <c r="BD29" s="307">
        <f t="shared" si="9"/>
        <v>4</v>
      </c>
      <c r="BE29" s="307">
        <f t="shared" si="9"/>
        <v>4</v>
      </c>
      <c r="BF29" s="307">
        <f t="shared" si="9"/>
        <v>4</v>
      </c>
      <c r="BG29" s="307">
        <f t="shared" si="9"/>
        <v>3.9999000000000002</v>
      </c>
      <c r="BH29" s="308">
        <f t="shared" si="9"/>
        <v>3.9998999999999998</v>
      </c>
      <c r="BI29" s="309">
        <f t="shared" si="9"/>
        <v>4</v>
      </c>
      <c r="BJ29" s="307">
        <f t="shared" si="9"/>
        <v>4</v>
      </c>
      <c r="BK29" s="307">
        <f t="shared" si="9"/>
        <v>4</v>
      </c>
      <c r="BL29" s="307">
        <f t="shared" si="9"/>
        <v>4</v>
      </c>
      <c r="BM29" s="307">
        <f t="shared" si="9"/>
        <v>4</v>
      </c>
      <c r="BN29" s="307">
        <f t="shared" ref="BN29:BY29" si="10">SUM(BN19,BN25,BN28)</f>
        <v>3.9999000000000002</v>
      </c>
      <c r="BO29" s="308">
        <f t="shared" si="10"/>
        <v>4</v>
      </c>
      <c r="BP29" s="309">
        <f t="shared" si="10"/>
        <v>4</v>
      </c>
      <c r="BQ29" s="307">
        <f t="shared" si="10"/>
        <v>4</v>
      </c>
      <c r="BR29" s="307">
        <f t="shared" si="10"/>
        <v>3.9998999999999998</v>
      </c>
      <c r="BS29" s="307">
        <f t="shared" si="10"/>
        <v>3.9999000000000002</v>
      </c>
      <c r="BT29" s="307">
        <f t="shared" si="10"/>
        <v>4.0000999999999998</v>
      </c>
      <c r="BU29" s="308">
        <f t="shared" si="10"/>
        <v>4</v>
      </c>
      <c r="BV29" s="309">
        <f t="shared" si="10"/>
        <v>3.9999000000000002</v>
      </c>
      <c r="BW29" s="307">
        <f t="shared" si="10"/>
        <v>4</v>
      </c>
      <c r="BX29" s="307">
        <f t="shared" si="10"/>
        <v>4</v>
      </c>
      <c r="BY29" s="308">
        <f t="shared" si="10"/>
        <v>4</v>
      </c>
    </row>
    <row r="30" spans="1:77" x14ac:dyDescent="0.2">
      <c r="A30" s="195" t="s">
        <v>119</v>
      </c>
      <c r="B30" s="306">
        <v>6</v>
      </c>
      <c r="C30" s="307">
        <v>6</v>
      </c>
      <c r="D30" s="307">
        <v>6</v>
      </c>
      <c r="E30" s="307">
        <v>6</v>
      </c>
      <c r="F30" s="307">
        <v>6</v>
      </c>
      <c r="G30" s="308">
        <v>6</v>
      </c>
      <c r="H30" s="307">
        <v>6</v>
      </c>
      <c r="I30" s="307">
        <v>6</v>
      </c>
      <c r="J30" s="307">
        <v>6</v>
      </c>
      <c r="K30" s="307">
        <v>6</v>
      </c>
      <c r="L30" s="309">
        <v>6</v>
      </c>
      <c r="M30" s="307">
        <v>6</v>
      </c>
      <c r="N30" s="307">
        <v>6</v>
      </c>
      <c r="O30" s="307">
        <v>6</v>
      </c>
      <c r="P30" s="307">
        <v>6</v>
      </c>
      <c r="Q30" s="308">
        <v>6</v>
      </c>
      <c r="R30" s="309">
        <v>6</v>
      </c>
      <c r="S30" s="307">
        <v>6</v>
      </c>
      <c r="T30" s="308">
        <v>6</v>
      </c>
      <c r="U30" s="309">
        <v>6</v>
      </c>
      <c r="V30" s="307">
        <v>6</v>
      </c>
      <c r="W30" s="307">
        <v>6</v>
      </c>
      <c r="X30" s="308">
        <v>6</v>
      </c>
      <c r="Y30" s="309">
        <v>6</v>
      </c>
      <c r="Z30" s="307">
        <v>6</v>
      </c>
      <c r="AA30" s="307">
        <v>6</v>
      </c>
      <c r="AB30" s="307">
        <v>6</v>
      </c>
      <c r="AC30" s="308">
        <v>6</v>
      </c>
      <c r="AD30" s="309">
        <v>6</v>
      </c>
      <c r="AE30" s="307">
        <v>6</v>
      </c>
      <c r="AF30" s="307">
        <v>6</v>
      </c>
      <c r="AG30" s="308">
        <v>6</v>
      </c>
      <c r="AH30" s="309">
        <v>6</v>
      </c>
      <c r="AI30" s="307">
        <v>6</v>
      </c>
      <c r="AJ30" s="307">
        <v>6</v>
      </c>
      <c r="AK30" s="307">
        <v>6</v>
      </c>
      <c r="AL30" s="307">
        <v>6</v>
      </c>
      <c r="AM30" s="307">
        <v>6</v>
      </c>
      <c r="AN30" s="307">
        <v>6</v>
      </c>
      <c r="AO30" s="307">
        <v>6</v>
      </c>
      <c r="AP30" s="308">
        <v>6</v>
      </c>
      <c r="AQ30" s="310">
        <v>6</v>
      </c>
      <c r="AR30" s="309">
        <v>6</v>
      </c>
      <c r="AS30" s="307">
        <v>6</v>
      </c>
      <c r="AT30" s="307">
        <v>6</v>
      </c>
      <c r="AU30" s="307">
        <v>6</v>
      </c>
      <c r="AV30" s="307">
        <v>6</v>
      </c>
      <c r="AW30" s="308">
        <v>6</v>
      </c>
      <c r="AX30" s="309">
        <v>6</v>
      </c>
      <c r="AY30" s="307">
        <v>6</v>
      </c>
      <c r="AZ30" s="307">
        <v>6</v>
      </c>
      <c r="BA30" s="307">
        <v>6</v>
      </c>
      <c r="BB30" s="307">
        <v>6</v>
      </c>
      <c r="BC30" s="307">
        <v>6</v>
      </c>
      <c r="BD30" s="307">
        <v>6</v>
      </c>
      <c r="BE30" s="307">
        <v>6</v>
      </c>
      <c r="BF30" s="307">
        <v>6</v>
      </c>
      <c r="BG30" s="307">
        <v>6</v>
      </c>
      <c r="BH30" s="308">
        <v>6</v>
      </c>
      <c r="BI30" s="309">
        <v>6</v>
      </c>
      <c r="BJ30" s="307">
        <v>6</v>
      </c>
      <c r="BK30" s="307">
        <v>6</v>
      </c>
      <c r="BL30" s="307">
        <v>6</v>
      </c>
      <c r="BM30" s="307">
        <v>6</v>
      </c>
      <c r="BN30" s="307">
        <v>6</v>
      </c>
      <c r="BO30" s="308">
        <v>6</v>
      </c>
      <c r="BP30" s="309">
        <v>6</v>
      </c>
      <c r="BQ30" s="307">
        <v>6</v>
      </c>
      <c r="BR30" s="307">
        <v>6</v>
      </c>
      <c r="BS30" s="307">
        <v>6</v>
      </c>
      <c r="BT30" s="307">
        <v>6</v>
      </c>
      <c r="BU30" s="308">
        <v>6</v>
      </c>
      <c r="BV30" s="309">
        <v>6</v>
      </c>
      <c r="BW30" s="307">
        <v>6</v>
      </c>
      <c r="BX30" s="307">
        <v>6</v>
      </c>
      <c r="BY30" s="308">
        <v>6</v>
      </c>
    </row>
    <row r="31" spans="1:77" x14ac:dyDescent="0.2">
      <c r="A31" s="196" t="s">
        <v>16</v>
      </c>
      <c r="B31" s="311">
        <f>B21/(B21+B18+B22+B20)</f>
        <v>0.40363357776075298</v>
      </c>
      <c r="C31" s="301">
        <f t="shared" ref="C31:BN31" si="11">C21/(C21+C18+C22+C20)</f>
        <v>0.40361050328227571</v>
      </c>
      <c r="D31" s="301">
        <f t="shared" si="11"/>
        <v>0.4043924825174825</v>
      </c>
      <c r="E31" s="301">
        <f t="shared" si="11"/>
        <v>0.40235579040070452</v>
      </c>
      <c r="F31" s="301">
        <f t="shared" si="11"/>
        <v>0.40328447040670123</v>
      </c>
      <c r="G31" s="302">
        <f t="shared" si="11"/>
        <v>0.4016024585665679</v>
      </c>
      <c r="H31" s="301">
        <f t="shared" si="11"/>
        <v>0.40731734276555759</v>
      </c>
      <c r="I31" s="301">
        <f t="shared" si="11"/>
        <v>0.40793545534924847</v>
      </c>
      <c r="J31" s="301">
        <f t="shared" si="11"/>
        <v>0.40006680770515535</v>
      </c>
      <c r="K31" s="301">
        <f t="shared" si="11"/>
        <v>0.40534521158129172</v>
      </c>
      <c r="L31" s="300">
        <f t="shared" si="11"/>
        <v>0.40293957539466518</v>
      </c>
      <c r="M31" s="301">
        <f t="shared" si="11"/>
        <v>0.39995666774997291</v>
      </c>
      <c r="N31" s="301">
        <f t="shared" si="11"/>
        <v>0.40466377440347073</v>
      </c>
      <c r="O31" s="301">
        <f t="shared" si="11"/>
        <v>0.40477223427331888</v>
      </c>
      <c r="P31" s="301">
        <f t="shared" si="11"/>
        <v>0.40492535687043696</v>
      </c>
      <c r="Q31" s="302">
        <f t="shared" si="11"/>
        <v>0.40343672322490004</v>
      </c>
      <c r="R31" s="300">
        <f t="shared" si="11"/>
        <v>0.4035320088300221</v>
      </c>
      <c r="S31" s="301">
        <f t="shared" si="11"/>
        <v>0.4005957634598411</v>
      </c>
      <c r="T31" s="302">
        <f t="shared" si="11"/>
        <v>0.40077390823659481</v>
      </c>
      <c r="U31" s="300">
        <f t="shared" si="11"/>
        <v>0.39082751744765698</v>
      </c>
      <c r="V31" s="301">
        <f t="shared" si="11"/>
        <v>0.39558144647175203</v>
      </c>
      <c r="W31" s="301">
        <f t="shared" si="11"/>
        <v>0.39137185316624151</v>
      </c>
      <c r="X31" s="302">
        <f t="shared" si="11"/>
        <v>0.39477455627824931</v>
      </c>
      <c r="Y31" s="300">
        <f t="shared" si="11"/>
        <v>0.40443425076452605</v>
      </c>
      <c r="Z31" s="301">
        <f t="shared" si="11"/>
        <v>0.4107435309531608</v>
      </c>
      <c r="AA31" s="301">
        <f t="shared" si="11"/>
        <v>0.40841557314824856</v>
      </c>
      <c r="AB31" s="301">
        <f t="shared" si="11"/>
        <v>0.41358159912376785</v>
      </c>
      <c r="AC31" s="302">
        <f t="shared" si="11"/>
        <v>0.41352063213345042</v>
      </c>
      <c r="AD31" s="300">
        <f t="shared" si="11"/>
        <v>0.40262776973610959</v>
      </c>
      <c r="AE31" s="301">
        <f t="shared" si="11"/>
        <v>0.40594169160846921</v>
      </c>
      <c r="AF31" s="301">
        <f t="shared" si="11"/>
        <v>0.4064028457092041</v>
      </c>
      <c r="AG31" s="302">
        <f t="shared" si="11"/>
        <v>0.40560852495793603</v>
      </c>
      <c r="AH31" s="300">
        <f t="shared" si="11"/>
        <v>0.43403918016079718</v>
      </c>
      <c r="AI31" s="301">
        <f t="shared" si="11"/>
        <v>0.43480220894849542</v>
      </c>
      <c r="AJ31" s="301">
        <f t="shared" si="11"/>
        <v>0.43576996949497232</v>
      </c>
      <c r="AK31" s="301">
        <f t="shared" si="11"/>
        <v>0.43625837211942331</v>
      </c>
      <c r="AL31" s="301">
        <f t="shared" si="11"/>
        <v>0.44335759781619655</v>
      </c>
      <c r="AM31" s="301">
        <f t="shared" si="11"/>
        <v>0.43996831503904044</v>
      </c>
      <c r="AN31" s="301">
        <f t="shared" si="11"/>
        <v>0.43506861744357495</v>
      </c>
      <c r="AO31" s="301">
        <f t="shared" si="11"/>
        <v>0.43546373027585422</v>
      </c>
      <c r="AP31" s="302">
        <f t="shared" si="11"/>
        <v>0.43286118980169974</v>
      </c>
      <c r="AQ31" s="312">
        <f t="shared" si="11"/>
        <v>0.4087575259989053</v>
      </c>
      <c r="AR31" s="300">
        <f t="shared" si="11"/>
        <v>0.42863662293211635</v>
      </c>
      <c r="AS31" s="301">
        <f t="shared" si="11"/>
        <v>0.42800272975432213</v>
      </c>
      <c r="AT31" s="301">
        <f t="shared" si="11"/>
        <v>0.42764060356652944</v>
      </c>
      <c r="AU31" s="301">
        <f t="shared" si="11"/>
        <v>0.42633622658748288</v>
      </c>
      <c r="AV31" s="301">
        <f t="shared" si="11"/>
        <v>0.42966983265490732</v>
      </c>
      <c r="AW31" s="302">
        <f t="shared" si="11"/>
        <v>0.42542004800548638</v>
      </c>
      <c r="AX31" s="300">
        <f t="shared" si="11"/>
        <v>0.37176097303014277</v>
      </c>
      <c r="AY31" s="301">
        <f t="shared" si="11"/>
        <v>0.37070333157059754</v>
      </c>
      <c r="AZ31" s="301">
        <f t="shared" si="11"/>
        <v>0.36830926083262533</v>
      </c>
      <c r="BA31" s="301">
        <f t="shared" si="11"/>
        <v>0.36944415256908691</v>
      </c>
      <c r="BB31" s="301">
        <f t="shared" si="11"/>
        <v>0.37221106059003911</v>
      </c>
      <c r="BC31" s="301">
        <f t="shared" si="11"/>
        <v>0.37132933375434163</v>
      </c>
      <c r="BD31" s="301">
        <f t="shared" si="11"/>
        <v>0.37249102049440103</v>
      </c>
      <c r="BE31" s="301">
        <f t="shared" si="11"/>
        <v>0.37197195070123246</v>
      </c>
      <c r="BF31" s="301">
        <f t="shared" si="11"/>
        <v>0.37208809826344769</v>
      </c>
      <c r="BG31" s="301">
        <f t="shared" si="11"/>
        <v>0.37423117709437964</v>
      </c>
      <c r="BH31" s="302">
        <f t="shared" si="11"/>
        <v>0.37286517449878009</v>
      </c>
      <c r="BI31" s="300">
        <f t="shared" si="11"/>
        <v>0.38625239412640988</v>
      </c>
      <c r="BJ31" s="301">
        <f t="shared" si="11"/>
        <v>0.38163265306122446</v>
      </c>
      <c r="BK31" s="301">
        <f t="shared" si="11"/>
        <v>0.38274501439692865</v>
      </c>
      <c r="BL31" s="301">
        <f t="shared" si="11"/>
        <v>0.38874430709173718</v>
      </c>
      <c r="BM31" s="301">
        <f t="shared" si="11"/>
        <v>0.38883479389808501</v>
      </c>
      <c r="BN31" s="301">
        <f t="shared" si="11"/>
        <v>0.38725331607893881</v>
      </c>
      <c r="BO31" s="302">
        <f t="shared" ref="BO31:BY31" si="12">BO21/(BO21+BO18+BO22+BO20)</f>
        <v>0.38988703604088221</v>
      </c>
      <c r="BP31" s="300">
        <f t="shared" si="12"/>
        <v>0.36773515501839199</v>
      </c>
      <c r="BQ31" s="301">
        <f t="shared" si="12"/>
        <v>0.36629921259842524</v>
      </c>
      <c r="BR31" s="301">
        <f t="shared" si="12"/>
        <v>0.36505118027992484</v>
      </c>
      <c r="BS31" s="301">
        <f t="shared" si="12"/>
        <v>0.36436530250963239</v>
      </c>
      <c r="BT31" s="301">
        <f t="shared" si="12"/>
        <v>0.36219729531397415</v>
      </c>
      <c r="BU31" s="302">
        <f t="shared" si="12"/>
        <v>0.36695525190361949</v>
      </c>
      <c r="BV31" s="300">
        <f t="shared" si="12"/>
        <v>0.43688329363729161</v>
      </c>
      <c r="BW31" s="301">
        <f t="shared" si="12"/>
        <v>0.43338213762811129</v>
      </c>
      <c r="BX31" s="301">
        <f t="shared" si="12"/>
        <v>0.43606816386412367</v>
      </c>
      <c r="BY31" s="302">
        <f t="shared" si="12"/>
        <v>0.43811881188118812</v>
      </c>
    </row>
    <row r="32" spans="1:77" x14ac:dyDescent="0.2">
      <c r="A32" s="192" t="s">
        <v>11</v>
      </c>
      <c r="B32" s="72">
        <v>71.668241965973522</v>
      </c>
      <c r="C32" s="64">
        <v>71.949192782526126</v>
      </c>
      <c r="D32" s="64">
        <v>72</v>
      </c>
      <c r="E32" s="64">
        <v>71.349570537710321</v>
      </c>
      <c r="F32" s="64">
        <v>72.102393932211427</v>
      </c>
      <c r="G32" s="73">
        <v>71.837652348834467</v>
      </c>
      <c r="H32" s="64">
        <v>71.386569446077857</v>
      </c>
      <c r="I32" s="64">
        <v>71.101944608132001</v>
      </c>
      <c r="J32" s="64">
        <v>71.376684241359115</v>
      </c>
      <c r="K32" s="64">
        <v>71.394882678929378</v>
      </c>
      <c r="L32" s="176">
        <v>72.379485964704486</v>
      </c>
      <c r="M32" s="64">
        <v>72.011385199240991</v>
      </c>
      <c r="N32" s="64">
        <v>71.550497866287344</v>
      </c>
      <c r="O32" s="64">
        <v>71.798816568047329</v>
      </c>
      <c r="P32" s="64">
        <v>71.555083244775062</v>
      </c>
      <c r="Q32" s="73">
        <v>72.148888096087532</v>
      </c>
      <c r="R32" s="176">
        <v>71.218016743308567</v>
      </c>
      <c r="S32" s="64">
        <v>71.596021785460579</v>
      </c>
      <c r="T32" s="73">
        <v>71.465721040189138</v>
      </c>
      <c r="U32" s="176">
        <v>71.684123808402958</v>
      </c>
      <c r="V32" s="64">
        <v>72.192702798441388</v>
      </c>
      <c r="W32" s="64">
        <v>71.4167942527382</v>
      </c>
      <c r="X32" s="73">
        <v>71.386741625673466</v>
      </c>
      <c r="Y32" s="176">
        <v>71.733994802740369</v>
      </c>
      <c r="Z32" s="5">
        <v>71.872396143316266</v>
      </c>
      <c r="AA32" s="64">
        <v>71.871275327771158</v>
      </c>
      <c r="AB32" s="64">
        <v>72.262513375341811</v>
      </c>
      <c r="AC32" s="185">
        <v>71.759259259259267</v>
      </c>
      <c r="AD32" s="176">
        <v>71.118628251487223</v>
      </c>
      <c r="AE32" s="64">
        <v>72.004703115814223</v>
      </c>
      <c r="AF32" s="64">
        <v>71.576106090834415</v>
      </c>
      <c r="AG32" s="73">
        <v>71.138827369157241</v>
      </c>
      <c r="AH32" s="176">
        <v>72.118872118872105</v>
      </c>
      <c r="AI32" s="64">
        <v>72.264482153306034</v>
      </c>
      <c r="AJ32" s="64">
        <v>72.222222222222214</v>
      </c>
      <c r="AK32" s="64">
        <v>72.523364485981304</v>
      </c>
      <c r="AL32" s="64">
        <v>71.976608187134502</v>
      </c>
      <c r="AM32" s="64">
        <v>71.699216465910425</v>
      </c>
      <c r="AN32" s="64">
        <v>71.943537097526814</v>
      </c>
      <c r="AO32" s="64">
        <v>72.122553588070829</v>
      </c>
      <c r="AP32" s="73">
        <v>72.244945658525182</v>
      </c>
      <c r="AQ32" s="204">
        <v>71.570600071014326</v>
      </c>
      <c r="AR32" s="176">
        <v>71.535230984601029</v>
      </c>
      <c r="AS32" s="64">
        <v>71.329980114633273</v>
      </c>
      <c r="AT32" s="64">
        <v>71.38547226734741</v>
      </c>
      <c r="AU32" s="64">
        <v>71.277951569922379</v>
      </c>
      <c r="AV32" s="64">
        <v>71.233675373134318</v>
      </c>
      <c r="AW32" s="73">
        <v>71.596244131455407</v>
      </c>
      <c r="AX32" s="176">
        <v>71.042796865581678</v>
      </c>
      <c r="AY32" s="64">
        <v>71.111111111111114</v>
      </c>
      <c r="AZ32" s="64">
        <v>71.026470235956396</v>
      </c>
      <c r="BA32" s="64">
        <v>71.49370125974805</v>
      </c>
      <c r="BB32" s="64">
        <v>71.636540094625744</v>
      </c>
      <c r="BC32" s="64">
        <v>71.552870090634428</v>
      </c>
      <c r="BD32" s="64">
        <v>71.302561623972935</v>
      </c>
      <c r="BE32" s="64">
        <v>71.011532916866884</v>
      </c>
      <c r="BF32" s="64">
        <v>71.256620125180547</v>
      </c>
      <c r="BG32" s="64">
        <v>71.567919075144516</v>
      </c>
      <c r="BH32" s="73">
        <v>71.080305927342266</v>
      </c>
      <c r="BI32" s="176">
        <v>71.660454490801968</v>
      </c>
      <c r="BJ32" s="64">
        <v>71.161182641869331</v>
      </c>
      <c r="BK32" s="64">
        <v>71.378771486957561</v>
      </c>
      <c r="BL32" s="64">
        <v>71.206318812829096</v>
      </c>
      <c r="BM32" s="64">
        <v>71.336438552490137</v>
      </c>
      <c r="BN32" s="64">
        <v>71.185016208428394</v>
      </c>
      <c r="BO32" s="73">
        <v>70.721205597416571</v>
      </c>
      <c r="BP32" s="176">
        <v>71.721311475409834</v>
      </c>
      <c r="BQ32" s="64">
        <v>71.709257473481202</v>
      </c>
      <c r="BR32" s="64">
        <v>71.773220747889027</v>
      </c>
      <c r="BS32" s="64">
        <v>71.707670043415334</v>
      </c>
      <c r="BT32" s="64">
        <v>71.701074489919108</v>
      </c>
      <c r="BU32" s="73">
        <v>71.735436893203882</v>
      </c>
      <c r="BV32" s="176">
        <v>72.406953681017384</v>
      </c>
      <c r="BW32" s="64">
        <v>73.081894019504176</v>
      </c>
      <c r="BX32" s="64">
        <v>72.869666861484518</v>
      </c>
      <c r="BY32" s="73">
        <v>72.256026211092916</v>
      </c>
    </row>
    <row r="33" spans="1:77" x14ac:dyDescent="0.2">
      <c r="A33" s="192" t="s">
        <v>12</v>
      </c>
      <c r="B33" s="72">
        <v>18.846487745773754</v>
      </c>
      <c r="C33" s="64">
        <v>19.448559670781894</v>
      </c>
      <c r="D33" s="64">
        <v>19.621285418106428</v>
      </c>
      <c r="E33" s="64">
        <v>19.639951309837322</v>
      </c>
      <c r="F33" s="64">
        <v>20.262471775551699</v>
      </c>
      <c r="G33" s="73">
        <v>19.7175038558366</v>
      </c>
      <c r="H33" s="64">
        <v>19.454480753974213</v>
      </c>
      <c r="I33" s="64">
        <v>19.736655351933656</v>
      </c>
      <c r="J33" s="64">
        <v>19.563381042733983</v>
      </c>
      <c r="K33" s="64">
        <v>20.447255376947176</v>
      </c>
      <c r="L33" s="176">
        <v>18.571760467413672</v>
      </c>
      <c r="M33" s="64">
        <v>19.044094995741553</v>
      </c>
      <c r="N33" s="64">
        <v>18.463223773797505</v>
      </c>
      <c r="O33" s="64">
        <v>18.111804218847784</v>
      </c>
      <c r="P33" s="64">
        <v>19.408898602450225</v>
      </c>
      <c r="Q33" s="73">
        <v>18.422841117212247</v>
      </c>
      <c r="R33" s="176">
        <v>19.374864265564153</v>
      </c>
      <c r="S33" s="64">
        <v>19.721290559660151</v>
      </c>
      <c r="T33" s="73">
        <v>19.656525279443333</v>
      </c>
      <c r="U33" s="176">
        <v>20.135084137619792</v>
      </c>
      <c r="V33" s="64">
        <v>19.470917365018938</v>
      </c>
      <c r="W33" s="64">
        <v>20.46420253671883</v>
      </c>
      <c r="X33" s="73">
        <v>18.835863552948624</v>
      </c>
      <c r="Y33" s="176">
        <v>19.889436004889124</v>
      </c>
      <c r="Z33" s="5">
        <v>20.38852871622932</v>
      </c>
      <c r="AA33" s="64">
        <v>19.223067943757631</v>
      </c>
      <c r="AB33" s="64">
        <v>20.267804171842016</v>
      </c>
      <c r="AC33" s="185">
        <v>21.417745479575355</v>
      </c>
      <c r="AD33" s="176">
        <v>18.880408938292849</v>
      </c>
      <c r="AE33" s="64">
        <v>19.447686988512046</v>
      </c>
      <c r="AF33" s="64">
        <v>20.423309646094413</v>
      </c>
      <c r="AG33" s="73">
        <v>19.774727498769575</v>
      </c>
      <c r="AH33" s="176">
        <v>20.596272615274994</v>
      </c>
      <c r="AI33" s="64">
        <v>20.218242474211234</v>
      </c>
      <c r="AJ33" s="64">
        <v>19.60891812865497</v>
      </c>
      <c r="AK33" s="64">
        <v>20.544241964624273</v>
      </c>
      <c r="AL33" s="64">
        <v>20.715404864362167</v>
      </c>
      <c r="AM33" s="64">
        <v>20.420737325192942</v>
      </c>
      <c r="AN33" s="64">
        <v>19.932431293812197</v>
      </c>
      <c r="AO33" s="64">
        <v>20.017644749404404</v>
      </c>
      <c r="AP33" s="73">
        <v>20.330135345666271</v>
      </c>
      <c r="AQ33" s="204">
        <v>19.429331744945372</v>
      </c>
      <c r="AR33" s="176">
        <v>20.546068242834291</v>
      </c>
      <c r="AS33" s="64">
        <v>20.491801886443135</v>
      </c>
      <c r="AT33" s="64">
        <v>20.720864909851873</v>
      </c>
      <c r="AU33" s="64">
        <v>19.898576573291511</v>
      </c>
      <c r="AV33" s="64">
        <v>20.32056177920002</v>
      </c>
      <c r="AW33" s="73">
        <v>21.449276720424567</v>
      </c>
      <c r="AX33" s="176">
        <v>19.14409614089536</v>
      </c>
      <c r="AY33" s="64">
        <v>18.782312134247952</v>
      </c>
      <c r="AZ33" s="64">
        <v>19.533961826314517</v>
      </c>
      <c r="BA33" s="64">
        <v>17.634759927688155</v>
      </c>
      <c r="BB33" s="64">
        <v>20.271410208935606</v>
      </c>
      <c r="BC33" s="64">
        <v>18.857532052992859</v>
      </c>
      <c r="BD33" s="64">
        <v>19.279360144512395</v>
      </c>
      <c r="BE33" s="64">
        <v>19.070049627000998</v>
      </c>
      <c r="BF33" s="64">
        <v>18.924649341262548</v>
      </c>
      <c r="BG33" s="64">
        <v>19.159436968838527</v>
      </c>
      <c r="BH33" s="73">
        <v>18.255741508582719</v>
      </c>
      <c r="BI33" s="176">
        <v>18.840366840261268</v>
      </c>
      <c r="BJ33" s="64">
        <v>19.124067130895671</v>
      </c>
      <c r="BK33" s="64">
        <v>19.157275252109589</v>
      </c>
      <c r="BL33" s="64">
        <v>20.830333751169377</v>
      </c>
      <c r="BM33" s="64">
        <v>19.840220809755447</v>
      </c>
      <c r="BN33" s="64">
        <v>20.504706334441245</v>
      </c>
      <c r="BO33" s="73">
        <v>19.255423345843152</v>
      </c>
      <c r="BP33" s="176">
        <v>18.633706854810821</v>
      </c>
      <c r="BQ33" s="64">
        <v>18.216379926360379</v>
      </c>
      <c r="BR33" s="64">
        <v>17.674895883935836</v>
      </c>
      <c r="BS33" s="64">
        <v>17.226101901568853</v>
      </c>
      <c r="BT33" s="64">
        <v>18.944331275354006</v>
      </c>
      <c r="BU33" s="73">
        <v>18.203784338409008</v>
      </c>
      <c r="BV33" s="176">
        <v>19.843431575625925</v>
      </c>
      <c r="BW33" s="64">
        <v>19.970299467931689</v>
      </c>
      <c r="BX33" s="64">
        <v>19.378809384653927</v>
      </c>
      <c r="BY33" s="73">
        <v>19.228496685381153</v>
      </c>
    </row>
    <row r="34" spans="1:77" x14ac:dyDescent="0.2">
      <c r="A34" s="192" t="s">
        <v>13</v>
      </c>
      <c r="B34" s="72">
        <v>9.4852702882527158</v>
      </c>
      <c r="C34" s="64">
        <v>8.6022475466919914</v>
      </c>
      <c r="D34" s="64">
        <v>8.3787145818935738</v>
      </c>
      <c r="E34" s="64">
        <v>9.0104781524523521</v>
      </c>
      <c r="F34" s="64">
        <v>7.6351342922368728</v>
      </c>
      <c r="G34" s="73">
        <v>8.4448437953289393</v>
      </c>
      <c r="H34" s="64">
        <v>9.158949799947937</v>
      </c>
      <c r="I34" s="64">
        <v>9.1614000399343531</v>
      </c>
      <c r="J34" s="64">
        <v>9.0599347159069037</v>
      </c>
      <c r="K34" s="64">
        <v>8.1578619441234519</v>
      </c>
      <c r="L34" s="176">
        <v>9.0487535678818389</v>
      </c>
      <c r="M34" s="64">
        <v>8.9445198050174604</v>
      </c>
      <c r="N34" s="64">
        <v>9.9862783599151541</v>
      </c>
      <c r="O34" s="64">
        <v>10.089379213104888</v>
      </c>
      <c r="P34" s="64">
        <v>9.0360181527747141</v>
      </c>
      <c r="Q34" s="73">
        <v>9.428270786700228</v>
      </c>
      <c r="R34" s="176">
        <v>9.407118991127275</v>
      </c>
      <c r="S34" s="64">
        <v>8.6826876548792757</v>
      </c>
      <c r="T34" s="73">
        <v>8.8777536803675385</v>
      </c>
      <c r="U34" s="176">
        <v>8.1807920539772425</v>
      </c>
      <c r="V34" s="64">
        <v>8.3363798365396846</v>
      </c>
      <c r="W34" s="64">
        <v>8.1190032105429761</v>
      </c>
      <c r="X34" s="73">
        <v>9.7773948213779125</v>
      </c>
      <c r="Y34" s="176">
        <v>8.3765691923705052</v>
      </c>
      <c r="Z34" s="5">
        <v>7.7390751404544122</v>
      </c>
      <c r="AA34" s="64">
        <v>8.9056567284712145</v>
      </c>
      <c r="AB34" s="64">
        <v>7.4696824528161683</v>
      </c>
      <c r="AC34" s="185">
        <v>6.8229952611653815</v>
      </c>
      <c r="AD34" s="176">
        <v>10.000962810219924</v>
      </c>
      <c r="AE34" s="64">
        <v>8.5476098956737285</v>
      </c>
      <c r="AF34" s="64">
        <v>8.0005842630711754</v>
      </c>
      <c r="AG34" s="73">
        <v>9.0864451320731821</v>
      </c>
      <c r="AH34" s="176">
        <v>7.2848552658528911</v>
      </c>
      <c r="AI34" s="64">
        <v>7.517275372482735</v>
      </c>
      <c r="AJ34" s="64">
        <v>8.1688596491228047</v>
      </c>
      <c r="AK34" s="64">
        <v>6.9323935493944191</v>
      </c>
      <c r="AL34" s="64">
        <v>7.3079869485033342</v>
      </c>
      <c r="AM34" s="64">
        <v>7.8800462088966343</v>
      </c>
      <c r="AN34" s="64">
        <v>8.1240316086609781</v>
      </c>
      <c r="AO34" s="64">
        <v>7.859801662524764</v>
      </c>
      <c r="AP34" s="73">
        <v>7.4249189958085502</v>
      </c>
      <c r="AQ34" s="204">
        <v>9.0000681840403036</v>
      </c>
      <c r="AR34" s="176">
        <v>7.9187007725646801</v>
      </c>
      <c r="AS34" s="64">
        <v>8.1782179989235821</v>
      </c>
      <c r="AT34" s="64">
        <v>7.8936628228007137</v>
      </c>
      <c r="AU34" s="64">
        <v>8.8234718567861155</v>
      </c>
      <c r="AV34" s="64">
        <v>8.4457628476656588</v>
      </c>
      <c r="AW34" s="73">
        <v>6.9544791481200354</v>
      </c>
      <c r="AX34" s="176">
        <v>9.8131069935229629</v>
      </c>
      <c r="AY34" s="64">
        <v>10.106576754640933</v>
      </c>
      <c r="AZ34" s="64">
        <v>9.4395679377290893</v>
      </c>
      <c r="BA34" s="64">
        <v>10.871538812563797</v>
      </c>
      <c r="BB34" s="64">
        <v>8.0920496964386537</v>
      </c>
      <c r="BC34" s="64">
        <v>9.589597856372702</v>
      </c>
      <c r="BD34" s="64">
        <v>9.4180782315146772</v>
      </c>
      <c r="BE34" s="64">
        <v>9.9184174561321115</v>
      </c>
      <c r="BF34" s="64">
        <v>9.8187305335569075</v>
      </c>
      <c r="BG34" s="64">
        <v>9.2726439560169656</v>
      </c>
      <c r="BH34" s="73">
        <v>10.66395256407502</v>
      </c>
      <c r="BI34" s="176">
        <v>9.499178668936759</v>
      </c>
      <c r="BJ34" s="64">
        <v>9.7147502272349975</v>
      </c>
      <c r="BK34" s="64">
        <v>9.4639532609328487</v>
      </c>
      <c r="BL34" s="64">
        <v>7.9633474360015226</v>
      </c>
      <c r="BM34" s="64">
        <v>8.8233406377544057</v>
      </c>
      <c r="BN34" s="64">
        <v>8.3102774571303719</v>
      </c>
      <c r="BO34" s="73">
        <v>10.02337105674027</v>
      </c>
      <c r="BP34" s="176">
        <v>9.6449816697793462</v>
      </c>
      <c r="BQ34" s="64">
        <v>10.074362600158421</v>
      </c>
      <c r="BR34" s="64">
        <v>10.551883368175146</v>
      </c>
      <c r="BS34" s="64">
        <v>11.066228055015808</v>
      </c>
      <c r="BT34" s="64">
        <v>9.3545942347268838</v>
      </c>
      <c r="BU34" s="73">
        <v>10.060778768387108</v>
      </c>
      <c r="BV34" s="176">
        <v>7.7496147433566911</v>
      </c>
      <c r="BW34" s="64">
        <v>6.9478065125641422</v>
      </c>
      <c r="BX34" s="64">
        <v>7.7515237538615693</v>
      </c>
      <c r="BY34" s="73">
        <v>8.5154771035259404</v>
      </c>
    </row>
    <row r="35" spans="1:77" x14ac:dyDescent="0.2">
      <c r="A35" s="197" t="s">
        <v>11</v>
      </c>
      <c r="B35" s="55">
        <v>1.4209000000000001</v>
      </c>
      <c r="C35" s="56">
        <v>1.4304000000000001</v>
      </c>
      <c r="D35" s="56">
        <v>1.4334000000000002</v>
      </c>
      <c r="E35" s="56">
        <v>1.4213</v>
      </c>
      <c r="F35" s="56">
        <v>1.4377</v>
      </c>
      <c r="G35" s="168">
        <v>1.4307000000000001</v>
      </c>
      <c r="H35" s="56">
        <v>1.415</v>
      </c>
      <c r="I35" s="56">
        <v>1.4121999999999999</v>
      </c>
      <c r="J35" s="56">
        <v>1.4118999999999999</v>
      </c>
      <c r="K35" s="56">
        <v>1.4182000000000001</v>
      </c>
      <c r="L35" s="177">
        <v>1.4342000000000001</v>
      </c>
      <c r="M35" s="56">
        <v>1.4365999999999999</v>
      </c>
      <c r="N35" s="56">
        <v>1.4204000000000001</v>
      </c>
      <c r="O35" s="56">
        <v>1.4218</v>
      </c>
      <c r="P35" s="56">
        <v>1.4311</v>
      </c>
      <c r="Q35" s="168">
        <v>1.4319999999999999</v>
      </c>
      <c r="R35" s="177">
        <v>1.411</v>
      </c>
      <c r="S35" s="56">
        <v>1.4197</v>
      </c>
      <c r="T35" s="168">
        <v>1.4157000000000002</v>
      </c>
      <c r="U35" s="177">
        <v>1.4278999999999999</v>
      </c>
      <c r="V35" s="56">
        <v>1.4351</v>
      </c>
      <c r="W35" s="56">
        <v>1.4253</v>
      </c>
      <c r="X35" s="168">
        <v>1.4146000000000001</v>
      </c>
      <c r="Y35" s="177">
        <v>1.4377</v>
      </c>
      <c r="Z35" s="57">
        <v>1.4419999999999999</v>
      </c>
      <c r="AA35" s="56">
        <v>1.4330000000000001</v>
      </c>
      <c r="AB35" s="56">
        <v>1.4451000000000001</v>
      </c>
      <c r="AC35" s="186">
        <v>1.4481000000000002</v>
      </c>
      <c r="AD35" s="177">
        <v>1.3999000000000001</v>
      </c>
      <c r="AE35" s="56">
        <v>1.4233000000000002</v>
      </c>
      <c r="AF35" s="56">
        <v>1.427</v>
      </c>
      <c r="AG35" s="168">
        <v>1.4048</v>
      </c>
      <c r="AH35" s="177">
        <v>1.4225000000000001</v>
      </c>
      <c r="AI35" s="56">
        <v>1.4233</v>
      </c>
      <c r="AJ35" s="56">
        <v>1.4144999999999999</v>
      </c>
      <c r="AK35" s="56">
        <v>1.4277000000000002</v>
      </c>
      <c r="AL35" s="56">
        <v>1.4171999999999998</v>
      </c>
      <c r="AM35" s="56">
        <v>1.4126000000000001</v>
      </c>
      <c r="AN35" s="56">
        <v>1.4101999999999999</v>
      </c>
      <c r="AO35" s="56">
        <v>1.4145999999999999</v>
      </c>
      <c r="AP35" s="168">
        <v>1.4209000000000001</v>
      </c>
      <c r="AQ35" s="205">
        <v>1.425</v>
      </c>
      <c r="AR35" s="177">
        <v>1.4040999999999999</v>
      </c>
      <c r="AS35" s="56">
        <v>1.4005999999999998</v>
      </c>
      <c r="AT35" s="56">
        <v>1.4051999999999998</v>
      </c>
      <c r="AU35" s="56">
        <v>1.3943999999999999</v>
      </c>
      <c r="AV35" s="56">
        <v>1.4053999999999998</v>
      </c>
      <c r="AW35" s="168">
        <v>1.4113</v>
      </c>
      <c r="AX35" s="177">
        <v>1.4371</v>
      </c>
      <c r="AY35" s="56">
        <v>1.4371999999999998</v>
      </c>
      <c r="AZ35" s="56">
        <v>1.4409000000000001</v>
      </c>
      <c r="BA35" s="56">
        <v>1.4354</v>
      </c>
      <c r="BB35" s="56">
        <v>1.4577999999999998</v>
      </c>
      <c r="BC35" s="56">
        <v>1.4468000000000001</v>
      </c>
      <c r="BD35" s="56">
        <v>1.4432</v>
      </c>
      <c r="BE35" s="56">
        <v>1.4327000000000001</v>
      </c>
      <c r="BF35" s="56">
        <v>1.4386000000000001</v>
      </c>
      <c r="BG35" s="56">
        <v>1.4452</v>
      </c>
      <c r="BH35" s="168">
        <v>1.4291999999999998</v>
      </c>
      <c r="BI35" s="177">
        <v>1.4396</v>
      </c>
      <c r="BJ35" s="56">
        <v>1.4293</v>
      </c>
      <c r="BK35" s="56">
        <v>1.4366000000000001</v>
      </c>
      <c r="BL35" s="56">
        <v>1.4386000000000001</v>
      </c>
      <c r="BM35" s="56">
        <v>1.4319000000000002</v>
      </c>
      <c r="BN35" s="56">
        <v>1.4374</v>
      </c>
      <c r="BO35" s="168">
        <v>1.4182000000000001</v>
      </c>
      <c r="BP35" s="177">
        <v>1.4495</v>
      </c>
      <c r="BQ35" s="56">
        <v>1.4472999999999998</v>
      </c>
      <c r="BR35" s="56">
        <v>1.4450000000000001</v>
      </c>
      <c r="BS35" s="56">
        <v>1.4419000000000002</v>
      </c>
      <c r="BT35" s="56">
        <v>1.4563000000000001</v>
      </c>
      <c r="BU35" s="168">
        <v>1.4495999999999998</v>
      </c>
      <c r="BV35" s="177">
        <v>1.4180999999999999</v>
      </c>
      <c r="BW35" s="56">
        <v>1.4350999999999998</v>
      </c>
      <c r="BX35" s="56">
        <v>1.4249000000000001</v>
      </c>
      <c r="BY35" s="168">
        <v>1.4133</v>
      </c>
    </row>
    <row r="36" spans="1:77" x14ac:dyDescent="0.2">
      <c r="A36" s="198" t="s">
        <v>14</v>
      </c>
      <c r="B36" s="22">
        <v>0.47960000000000003</v>
      </c>
      <c r="C36" s="23">
        <v>0.47260000000000002</v>
      </c>
      <c r="D36" s="23">
        <v>0.47039999999999998</v>
      </c>
      <c r="E36" s="23">
        <v>0.48699999999999999</v>
      </c>
      <c r="F36" s="23">
        <v>0.4708</v>
      </c>
      <c r="G36" s="169">
        <v>0.47599999999999998</v>
      </c>
      <c r="H36" s="23">
        <v>0.48659999999999998</v>
      </c>
      <c r="I36" s="23">
        <v>0.4904</v>
      </c>
      <c r="J36" s="23">
        <v>0.48859999999999998</v>
      </c>
      <c r="K36" s="23">
        <v>0.48520000000000002</v>
      </c>
      <c r="L36" s="178">
        <v>0.46639999999999998</v>
      </c>
      <c r="M36" s="23">
        <v>0.47199999999999998</v>
      </c>
      <c r="N36" s="23">
        <v>0.48</v>
      </c>
      <c r="O36" s="23">
        <v>0.47660000000000002</v>
      </c>
      <c r="P36" s="23">
        <v>0.48180000000000001</v>
      </c>
      <c r="Q36" s="169">
        <v>0.46839999999999998</v>
      </c>
      <c r="R36" s="178">
        <v>0.48820000000000002</v>
      </c>
      <c r="S36" s="23">
        <v>0.4798</v>
      </c>
      <c r="T36" s="169">
        <v>0.48280000000000001</v>
      </c>
      <c r="U36" s="178">
        <v>0.48120000000000002</v>
      </c>
      <c r="V36" s="23">
        <v>0.47099999999999997</v>
      </c>
      <c r="W36" s="23">
        <v>0.4854</v>
      </c>
      <c r="X36" s="169">
        <v>0.48859999999999998</v>
      </c>
      <c r="Y36" s="178">
        <v>0.47860000000000003</v>
      </c>
      <c r="Z36" s="24">
        <v>0.47260000000000002</v>
      </c>
      <c r="AA36" s="23">
        <v>0.47199999999999998</v>
      </c>
      <c r="AB36" s="23">
        <v>0.46660000000000001</v>
      </c>
      <c r="AC36" s="187">
        <v>0.4758</v>
      </c>
      <c r="AD36" s="178">
        <v>0.49519999999999997</v>
      </c>
      <c r="AE36" s="23">
        <v>0.47620000000000001</v>
      </c>
      <c r="AF36" s="23">
        <v>0.4844</v>
      </c>
      <c r="AG36" s="169">
        <v>0.49519999999999997</v>
      </c>
      <c r="AH36" s="178">
        <v>0.47660000000000002</v>
      </c>
      <c r="AI36" s="23">
        <v>0.47399999999999998</v>
      </c>
      <c r="AJ36" s="23">
        <v>0.47599999999999998</v>
      </c>
      <c r="AK36" s="23">
        <v>0.47039999999999998</v>
      </c>
      <c r="AL36" s="23">
        <v>0.47920000000000001</v>
      </c>
      <c r="AM36" s="23">
        <v>0.48399999999999999</v>
      </c>
      <c r="AN36" s="23">
        <v>0.48099999999999998</v>
      </c>
      <c r="AO36" s="23">
        <v>0.47860000000000003</v>
      </c>
      <c r="AP36" s="169">
        <v>0.47499999999999998</v>
      </c>
      <c r="AQ36" s="206">
        <v>0.48039999999999999</v>
      </c>
      <c r="AR36" s="178">
        <v>0.48799999999999999</v>
      </c>
      <c r="AS36" s="23">
        <v>0.49020000000000002</v>
      </c>
      <c r="AT36" s="23">
        <v>0.49320000000000003</v>
      </c>
      <c r="AU36" s="23">
        <v>0.49580000000000002</v>
      </c>
      <c r="AV36" s="23">
        <v>0.49340000000000001</v>
      </c>
      <c r="AW36" s="169">
        <v>0.48399999999999999</v>
      </c>
      <c r="AX36" s="178">
        <v>0.48039999999999999</v>
      </c>
      <c r="AY36" s="23">
        <v>0.48099999999999998</v>
      </c>
      <c r="AZ36" s="23">
        <v>0.48380000000000001</v>
      </c>
      <c r="BA36" s="23">
        <v>0.47520000000000001</v>
      </c>
      <c r="BB36" s="23">
        <v>0.46760000000000002</v>
      </c>
      <c r="BC36" s="23">
        <v>0.4708</v>
      </c>
      <c r="BD36" s="23">
        <v>0.47499999999999998</v>
      </c>
      <c r="BE36" s="23">
        <v>0.48259999999999997</v>
      </c>
      <c r="BF36" s="23">
        <v>0.47760000000000002</v>
      </c>
      <c r="BG36" s="23">
        <v>0.47220000000000001</v>
      </c>
      <c r="BH36" s="169">
        <v>0.48399999999999999</v>
      </c>
      <c r="BI36" s="178">
        <v>0.47139999999999999</v>
      </c>
      <c r="BJ36" s="23">
        <v>0.48380000000000001</v>
      </c>
      <c r="BK36" s="23">
        <v>0.47620000000000001</v>
      </c>
      <c r="BL36" s="23">
        <v>0.48120000000000002</v>
      </c>
      <c r="BM36" s="23">
        <v>0.48</v>
      </c>
      <c r="BN36" s="23">
        <v>0.48</v>
      </c>
      <c r="BO36" s="169">
        <v>0.48959999999999998</v>
      </c>
      <c r="BP36" s="178">
        <v>0.46920000000000001</v>
      </c>
      <c r="BQ36" s="23">
        <v>0.46939999999999998</v>
      </c>
      <c r="BR36" s="23">
        <v>0.46800000000000003</v>
      </c>
      <c r="BS36" s="23">
        <v>0.46920000000000001</v>
      </c>
      <c r="BT36" s="23">
        <v>0.46879999999999999</v>
      </c>
      <c r="BU36" s="169">
        <v>0.46579999999999999</v>
      </c>
      <c r="BV36" s="178">
        <v>0.47299999999999998</v>
      </c>
      <c r="BW36" s="23">
        <v>0.4582</v>
      </c>
      <c r="BX36" s="23">
        <v>0.4642</v>
      </c>
      <c r="BY36" s="169">
        <v>0.47420000000000001</v>
      </c>
    </row>
    <row r="37" spans="1:77" x14ac:dyDescent="0.2">
      <c r="A37" s="199" t="s">
        <v>120</v>
      </c>
      <c r="B37" s="18">
        <v>22.464628907333058</v>
      </c>
      <c r="C37" s="7">
        <v>23.111840001897434</v>
      </c>
      <c r="D37" s="7">
        <v>23.057616456243466</v>
      </c>
      <c r="E37" s="7">
        <v>23.414052534244163</v>
      </c>
      <c r="F37" s="7">
        <v>23.490045936872981</v>
      </c>
      <c r="G37" s="170">
        <v>23.278687976509069</v>
      </c>
      <c r="H37" s="7">
        <v>23.252462815824384</v>
      </c>
      <c r="I37" s="7">
        <v>23.239571870110218</v>
      </c>
      <c r="J37" s="7">
        <v>23.075395445224189</v>
      </c>
      <c r="K37" s="7">
        <v>23.865924459093378</v>
      </c>
      <c r="L37" s="179">
        <v>22.60011265117619</v>
      </c>
      <c r="M37" s="7">
        <v>23.065789283096464</v>
      </c>
      <c r="N37" s="7">
        <v>22.527792159968818</v>
      </c>
      <c r="O37" s="7">
        <v>22.287427443442635</v>
      </c>
      <c r="P37" s="7">
        <v>22.809131813539821</v>
      </c>
      <c r="Q37" s="170">
        <v>22.711734546877764</v>
      </c>
      <c r="R37" s="179">
        <v>23.054900893603843</v>
      </c>
      <c r="S37" s="7">
        <v>23.270531559236332</v>
      </c>
      <c r="T37" s="170">
        <v>23.137767274619954</v>
      </c>
      <c r="U37" s="179">
        <v>23.418174032362764</v>
      </c>
      <c r="V37" s="7">
        <v>22.892572405566597</v>
      </c>
      <c r="W37" s="7">
        <v>23.62239113077279</v>
      </c>
      <c r="X37" s="170">
        <v>22.503988745138564</v>
      </c>
      <c r="Y37" s="179">
        <v>23.208403748671593</v>
      </c>
      <c r="Z37" s="8">
        <v>23.420916340315557</v>
      </c>
      <c r="AA37" s="7">
        <v>22.941529788327493</v>
      </c>
      <c r="AB37" s="7">
        <v>23.448151306086366</v>
      </c>
      <c r="AC37" s="188">
        <v>24.160049305653274</v>
      </c>
      <c r="AD37" s="179">
        <v>22.898445586697662</v>
      </c>
      <c r="AE37" s="7">
        <v>23.361298559500689</v>
      </c>
      <c r="AF37" s="7">
        <v>23.452249904493776</v>
      </c>
      <c r="AG37" s="170">
        <v>23.577711450785202</v>
      </c>
      <c r="AH37" s="179">
        <v>23.554512685348069</v>
      </c>
      <c r="AI37" s="7">
        <v>23.688886200978207</v>
      </c>
      <c r="AJ37" s="7">
        <v>23.291599125224096</v>
      </c>
      <c r="AK37" s="7">
        <v>23.716332182350005</v>
      </c>
      <c r="AL37" s="7">
        <v>23.586946236344893</v>
      </c>
      <c r="AM37" s="7">
        <v>23.649274515291523</v>
      </c>
      <c r="AN37" s="7">
        <v>23.409358284249016</v>
      </c>
      <c r="AO37" s="7">
        <v>23.530728097069197</v>
      </c>
      <c r="AP37" s="170">
        <v>23.632555042667427</v>
      </c>
      <c r="AQ37" s="207">
        <v>22.956211356108795</v>
      </c>
      <c r="AR37" s="179">
        <v>23.777504310963721</v>
      </c>
      <c r="AS37" s="7">
        <v>23.662901406291262</v>
      </c>
      <c r="AT37" s="7">
        <v>23.714269523510758</v>
      </c>
      <c r="AU37" s="7">
        <v>23.33127148301266</v>
      </c>
      <c r="AV37" s="7">
        <v>23.220736909145785</v>
      </c>
      <c r="AW37" s="170">
        <v>23.94214383489382</v>
      </c>
      <c r="AX37" s="179">
        <v>22.987987743467336</v>
      </c>
      <c r="AY37" s="7">
        <v>22.625428298514265</v>
      </c>
      <c r="AZ37" s="7">
        <v>23.353117152249879</v>
      </c>
      <c r="BA37" s="7">
        <v>22.446317737641543</v>
      </c>
      <c r="BB37" s="7">
        <v>23.652075818819952</v>
      </c>
      <c r="BC37" s="7">
        <v>22.749516395318558</v>
      </c>
      <c r="BD37" s="7">
        <v>23.119998383152289</v>
      </c>
      <c r="BE37" s="7">
        <v>23.09199859379212</v>
      </c>
      <c r="BF37" s="7">
        <v>22.787596449033629</v>
      </c>
      <c r="BG37" s="7">
        <v>22.955517797803196</v>
      </c>
      <c r="BH37" s="170">
        <v>22.511266593824971</v>
      </c>
      <c r="BI37" s="179">
        <v>22.720858636602003</v>
      </c>
      <c r="BJ37" s="7">
        <v>22.984361847204045</v>
      </c>
      <c r="BK37" s="7">
        <v>22.779875599021651</v>
      </c>
      <c r="BL37" s="7">
        <v>23.983489253025134</v>
      </c>
      <c r="BM37" s="7">
        <v>23.5267591043972</v>
      </c>
      <c r="BN37" s="7">
        <v>23.878686483949188</v>
      </c>
      <c r="BO37" s="170">
        <v>23.081304053616027</v>
      </c>
      <c r="BP37" s="179">
        <v>23.096377390034689</v>
      </c>
      <c r="BQ37" s="7">
        <v>22.207555577078438</v>
      </c>
      <c r="BR37" s="7">
        <v>22.394332597285445</v>
      </c>
      <c r="BS37" s="7">
        <v>21.920330155731438</v>
      </c>
      <c r="BT37" s="7">
        <v>22.858408150111121</v>
      </c>
      <c r="BU37" s="170">
        <v>22.405682880683887</v>
      </c>
      <c r="BV37" s="179">
        <v>23.185196504467477</v>
      </c>
      <c r="BW37" s="7">
        <v>23.176895636664554</v>
      </c>
      <c r="BX37" s="7">
        <v>22.838866274195954</v>
      </c>
      <c r="BY37" s="170">
        <v>22.721455916544951</v>
      </c>
    </row>
    <row r="38" spans="1:77" x14ac:dyDescent="0.2">
      <c r="A38" s="200" t="s">
        <v>163</v>
      </c>
      <c r="B38" s="19">
        <v>1222.9072920570979</v>
      </c>
      <c r="C38" s="9">
        <v>1231.1521167888591</v>
      </c>
      <c r="D38" s="9">
        <v>1230.9070965287997</v>
      </c>
      <c r="E38" s="9">
        <v>1233.2095501124882</v>
      </c>
      <c r="F38" s="9">
        <v>1235.1415728575621</v>
      </c>
      <c r="G38" s="171">
        <v>1231.9766535086328</v>
      </c>
      <c r="H38" s="9">
        <v>1231.8719646035474</v>
      </c>
      <c r="I38" s="9">
        <v>1231.3776614754643</v>
      </c>
      <c r="J38" s="9">
        <v>1227.4899040003415</v>
      </c>
      <c r="K38" s="9">
        <v>1238.0000797987523</v>
      </c>
      <c r="L38" s="180">
        <v>1226.0678006783864</v>
      </c>
      <c r="M38" s="9">
        <v>1229.4260883502693</v>
      </c>
      <c r="N38" s="9">
        <v>1225.1085688883354</v>
      </c>
      <c r="O38" s="9">
        <v>1222.7222629777748</v>
      </c>
      <c r="P38" s="9">
        <v>1226.1614404441634</v>
      </c>
      <c r="Q38" s="171">
        <v>1227.8093440653106</v>
      </c>
      <c r="R38" s="180">
        <v>1229.2508808834859</v>
      </c>
      <c r="S38" s="9">
        <v>1231.0809912426507</v>
      </c>
      <c r="T38" s="171">
        <v>1229.38455668805</v>
      </c>
      <c r="U38" s="180">
        <v>1230.4378187507941</v>
      </c>
      <c r="V38" s="9">
        <v>1226.3469566930621</v>
      </c>
      <c r="W38" s="9">
        <v>1232.6313190241408</v>
      </c>
      <c r="X38" s="171">
        <v>1220.8635591052648</v>
      </c>
      <c r="Y38" s="180">
        <v>1230.7053475040843</v>
      </c>
      <c r="Z38" s="10">
        <v>1235.8801149243745</v>
      </c>
      <c r="AA38" s="9">
        <v>1231.1261352197935</v>
      </c>
      <c r="AB38" s="9">
        <v>1237.1906309438009</v>
      </c>
      <c r="AC38" s="189">
        <v>1243.3019368462883</v>
      </c>
      <c r="AD38" s="180">
        <v>1225.6656951801392</v>
      </c>
      <c r="AE38" s="9">
        <v>1233.1223699488446</v>
      </c>
      <c r="AF38" s="9">
        <v>1231.7928589509211</v>
      </c>
      <c r="AG38" s="171">
        <v>1233.468089820366</v>
      </c>
      <c r="AH38" s="180">
        <v>1238.4684895303453</v>
      </c>
      <c r="AI38" s="9">
        <v>1239.7545053205754</v>
      </c>
      <c r="AJ38" s="9">
        <v>1236.2762428276574</v>
      </c>
      <c r="AK38" s="9">
        <v>1240.9277994317167</v>
      </c>
      <c r="AL38" s="9">
        <v>1240.6193299648471</v>
      </c>
      <c r="AM38" s="9">
        <v>1240.6660121174127</v>
      </c>
      <c r="AN38" s="9">
        <v>1237.1600595991654</v>
      </c>
      <c r="AO38" s="9">
        <v>1238.3356015617214</v>
      </c>
      <c r="AP38" s="171">
        <v>1239.2109868966791</v>
      </c>
      <c r="AQ38" s="208">
        <v>1229.7376411225505</v>
      </c>
      <c r="AR38" s="180">
        <v>1239.0668832692741</v>
      </c>
      <c r="AS38" s="9">
        <v>1237.712855726264</v>
      </c>
      <c r="AT38" s="9">
        <v>1235.9962904194781</v>
      </c>
      <c r="AU38" s="9">
        <v>1232.5227142668846</v>
      </c>
      <c r="AV38" s="9">
        <v>1231.6370578695401</v>
      </c>
      <c r="AW38" s="171">
        <v>1239.8801588940341</v>
      </c>
      <c r="AX38" s="180">
        <v>1225.5295420455095</v>
      </c>
      <c r="AY38" s="9">
        <v>1221.3295748265205</v>
      </c>
      <c r="AZ38" s="9">
        <v>1227.5020807190158</v>
      </c>
      <c r="BA38" s="9">
        <v>1220.2622730921175</v>
      </c>
      <c r="BB38" s="9">
        <v>1233.8357193132078</v>
      </c>
      <c r="BC38" s="9">
        <v>1223.4074488974416</v>
      </c>
      <c r="BD38" s="9">
        <v>1227.7418923316791</v>
      </c>
      <c r="BE38" s="9">
        <v>1226.9104354799638</v>
      </c>
      <c r="BF38" s="9">
        <v>1223.7892417378398</v>
      </c>
      <c r="BG38" s="9">
        <v>1226.3438222854224</v>
      </c>
      <c r="BH38" s="171">
        <v>1220.2753532566117</v>
      </c>
      <c r="BI38" s="180">
        <v>1225.6746760494057</v>
      </c>
      <c r="BJ38" s="9">
        <v>1226.2068938925067</v>
      </c>
      <c r="BK38" s="9">
        <v>1225.0446850862759</v>
      </c>
      <c r="BL38" s="9">
        <v>1238.7618141922962</v>
      </c>
      <c r="BM38" s="9">
        <v>1233.6425924287519</v>
      </c>
      <c r="BN38" s="9">
        <v>1237.43768022944</v>
      </c>
      <c r="BO38" s="171">
        <v>1228.8159524507951</v>
      </c>
      <c r="BP38" s="180">
        <v>1227.6638805332118</v>
      </c>
      <c r="BQ38" s="9">
        <v>1216.8511627763833</v>
      </c>
      <c r="BR38" s="9">
        <v>1219.8033280991708</v>
      </c>
      <c r="BS38" s="9">
        <v>1213.8995770262536</v>
      </c>
      <c r="BT38" s="9">
        <v>1223.3898784591202</v>
      </c>
      <c r="BU38" s="171">
        <v>1220.3550052142764</v>
      </c>
      <c r="BV38" s="180">
        <v>1234.832913352418</v>
      </c>
      <c r="BW38" s="9">
        <v>1235.3049214297271</v>
      </c>
      <c r="BX38" s="9">
        <v>1231.7107038399504</v>
      </c>
      <c r="BY38" s="171">
        <v>1230.6441941149965</v>
      </c>
    </row>
    <row r="39" spans="1:77" x14ac:dyDescent="0.2">
      <c r="A39" s="201" t="s">
        <v>121</v>
      </c>
      <c r="B39" s="20">
        <v>20.914199472767972</v>
      </c>
      <c r="C39" s="11">
        <v>21.54543737798415</v>
      </c>
      <c r="D39" s="11">
        <v>21.491584892005626</v>
      </c>
      <c r="E39" s="11">
        <v>21.844063871901504</v>
      </c>
      <c r="F39" s="11">
        <v>21.916037841124066</v>
      </c>
      <c r="G39" s="172">
        <v>21.710989113265519</v>
      </c>
      <c r="H39" s="179">
        <v>21.684913043941815</v>
      </c>
      <c r="I39" s="7">
        <v>21.673065644127959</v>
      </c>
      <c r="J39" s="7">
        <v>21.516866026452682</v>
      </c>
      <c r="K39" s="170">
        <v>22.286771449657238</v>
      </c>
      <c r="L39" s="181">
        <v>21.043251001449761</v>
      </c>
      <c r="M39" s="11">
        <v>21.503019526803755</v>
      </c>
      <c r="N39" s="11">
        <v>20.972794930945817</v>
      </c>
      <c r="O39" s="11">
        <v>20.736878299872028</v>
      </c>
      <c r="P39" s="11">
        <v>21.252688992002064</v>
      </c>
      <c r="Q39" s="172">
        <v>21.151420805332229</v>
      </c>
      <c r="R39" s="181">
        <v>21.492480264675102</v>
      </c>
      <c r="S39" s="11">
        <v>21.704768995107976</v>
      </c>
      <c r="T39" s="172">
        <v>21.575305610981466</v>
      </c>
      <c r="U39" s="181">
        <v>21.854264640536577</v>
      </c>
      <c r="V39" s="11">
        <v>21.335975717367525</v>
      </c>
      <c r="W39" s="11">
        <v>22.054311125261705</v>
      </c>
      <c r="X39" s="172">
        <v>20.958061807311502</v>
      </c>
      <c r="Y39" s="181">
        <v>21.643273348131544</v>
      </c>
      <c r="Z39" s="12">
        <v>21.845059426271185</v>
      </c>
      <c r="AA39" s="11">
        <v>21.374663086319352</v>
      </c>
      <c r="AB39" s="11">
        <v>21.869474401980561</v>
      </c>
      <c r="AC39" s="190">
        <v>22.570009651140257</v>
      </c>
      <c r="AD39" s="181">
        <v>21.34334045462753</v>
      </c>
      <c r="AE39" s="11">
        <v>21.791338744105119</v>
      </c>
      <c r="AF39" s="11">
        <v>21.88548463252414</v>
      </c>
      <c r="AG39" s="172">
        <v>22.007659463283446</v>
      </c>
      <c r="AH39" s="181">
        <v>21.973331205489558</v>
      </c>
      <c r="AI39" s="11">
        <v>22.105266509004394</v>
      </c>
      <c r="AJ39" s="11">
        <v>21.714457933475124</v>
      </c>
      <c r="AK39" s="11">
        <v>22.130177715633174</v>
      </c>
      <c r="AL39" s="11">
        <v>22.00106535480775</v>
      </c>
      <c r="AM39" s="11">
        <v>22.063489977117939</v>
      </c>
      <c r="AN39" s="11">
        <v>21.830626502096017</v>
      </c>
      <c r="AO39" s="11">
        <v>21.949766752441757</v>
      </c>
      <c r="AP39" s="172">
        <v>22.049967734579642</v>
      </c>
      <c r="AQ39" s="209">
        <v>21.392429442700028</v>
      </c>
      <c r="AR39" s="181">
        <v>22.195700494678547</v>
      </c>
      <c r="AS39" s="11">
        <v>22.083743924839894</v>
      </c>
      <c r="AT39" s="11">
        <v>22.139074400932131</v>
      </c>
      <c r="AU39" s="11">
        <v>21.762536201725215</v>
      </c>
      <c r="AV39" s="11">
        <v>21.653604874236756</v>
      </c>
      <c r="AW39" s="172">
        <v>22.359053940408764</v>
      </c>
      <c r="AX39" s="181">
        <v>21.433441405221409</v>
      </c>
      <c r="AY39" s="11">
        <v>21.078854027764102</v>
      </c>
      <c r="AZ39" s="11">
        <v>21.795389247306417</v>
      </c>
      <c r="BA39" s="11">
        <v>20.901511244806724</v>
      </c>
      <c r="BB39" s="11">
        <v>22.081445849376987</v>
      </c>
      <c r="BC39" s="11">
        <v>21.198843093665815</v>
      </c>
      <c r="BD39" s="11">
        <v>21.56105555191586</v>
      </c>
      <c r="BE39" s="11">
        <v>21.534774577759194</v>
      </c>
      <c r="BF39" s="11">
        <v>21.236212933426998</v>
      </c>
      <c r="BG39" s="11">
        <v>21.399114901931206</v>
      </c>
      <c r="BH39" s="172">
        <v>20.966618740730375</v>
      </c>
      <c r="BI39" s="181">
        <v>21.165207969649529</v>
      </c>
      <c r="BJ39" s="11">
        <v>21.428340858256362</v>
      </c>
      <c r="BK39" s="11">
        <v>21.225762057871258</v>
      </c>
      <c r="BL39" s="11">
        <v>22.403018026743553</v>
      </c>
      <c r="BM39" s="11">
        <v>21.956166596325467</v>
      </c>
      <c r="BN39" s="11">
        <v>22.300819891207077</v>
      </c>
      <c r="BO39" s="172">
        <v>21.519910666386661</v>
      </c>
      <c r="BP39" s="181">
        <v>21.537533221974719</v>
      </c>
      <c r="BQ39" s="11">
        <v>20.669336787767413</v>
      </c>
      <c r="BR39" s="11">
        <v>20.850357807103325</v>
      </c>
      <c r="BS39" s="11">
        <v>20.387555866512567</v>
      </c>
      <c r="BT39" s="11">
        <v>21.308090517569884</v>
      </c>
      <c r="BU39" s="172">
        <v>20.860561164350983</v>
      </c>
      <c r="BV39" s="181">
        <v>21.610918597279543</v>
      </c>
      <c r="BW39" s="11">
        <v>21.601547055595589</v>
      </c>
      <c r="BX39" s="11">
        <v>21.270400202195194</v>
      </c>
      <c r="BY39" s="172">
        <v>21.154972762563343</v>
      </c>
    </row>
    <row r="40" spans="1:77" x14ac:dyDescent="0.2">
      <c r="A40" s="200" t="s">
        <v>163</v>
      </c>
      <c r="B40" s="19">
        <v>1210.9265104833853</v>
      </c>
      <c r="C40" s="9">
        <v>1219.0217486574325</v>
      </c>
      <c r="D40" s="9">
        <v>1218.7781915027667</v>
      </c>
      <c r="E40" s="9">
        <v>1221.0536942244808</v>
      </c>
      <c r="F40" s="9">
        <v>1222.9437297775066</v>
      </c>
      <c r="G40" s="171">
        <v>1219.8400169514766</v>
      </c>
      <c r="H40" s="180">
        <v>1219.7356895238622</v>
      </c>
      <c r="I40" s="9">
        <v>1219.2526448615954</v>
      </c>
      <c r="J40" s="9">
        <v>1215.4476302034482</v>
      </c>
      <c r="K40" s="171">
        <v>1225.7628062471654</v>
      </c>
      <c r="L40" s="180">
        <v>1214.0203302546179</v>
      </c>
      <c r="M40" s="9">
        <v>1217.3348729415138</v>
      </c>
      <c r="N40" s="9">
        <v>1213.0787344974838</v>
      </c>
      <c r="O40" s="9">
        <v>1210.7310629974886</v>
      </c>
      <c r="P40" s="9">
        <v>1214.1294399210756</v>
      </c>
      <c r="Q40" s="171">
        <v>1215.7280953018371</v>
      </c>
      <c r="R40" s="180">
        <v>1217.1630986791879</v>
      </c>
      <c r="S40" s="9">
        <v>1218.9660501670915</v>
      </c>
      <c r="T40" s="171">
        <v>1217.3005378992366</v>
      </c>
      <c r="U40" s="180">
        <v>1218.3515690305999</v>
      </c>
      <c r="V40" s="9">
        <v>1214.317453099412</v>
      </c>
      <c r="W40" s="9">
        <v>1220.507884243757</v>
      </c>
      <c r="X40" s="171">
        <v>1208.9363140118621</v>
      </c>
      <c r="Y40" s="180">
        <v>1218.5944515232363</v>
      </c>
      <c r="Z40" s="10">
        <v>1223.6576234950312</v>
      </c>
      <c r="AA40" s="9">
        <v>1218.9817349405507</v>
      </c>
      <c r="AB40" s="9">
        <v>1224.9373488265524</v>
      </c>
      <c r="AC40" s="189">
        <v>1230.9556912210064</v>
      </c>
      <c r="AD40" s="180">
        <v>1213.6535420326231</v>
      </c>
      <c r="AE40" s="9">
        <v>1220.9641443460232</v>
      </c>
      <c r="AF40" s="9">
        <v>1219.675748466102</v>
      </c>
      <c r="AG40" s="171">
        <v>1221.3198763375367</v>
      </c>
      <c r="AH40" s="180">
        <v>1226.1920943763098</v>
      </c>
      <c r="AI40" s="9">
        <v>1227.4572067559443</v>
      </c>
      <c r="AJ40" s="9">
        <v>1224.0324411490915</v>
      </c>
      <c r="AK40" s="9">
        <v>1228.6030016340951</v>
      </c>
      <c r="AL40" s="9">
        <v>1228.2909819272222</v>
      </c>
      <c r="AM40" s="9">
        <v>1228.3419779009187</v>
      </c>
      <c r="AN40" s="9">
        <v>1224.9041568866578</v>
      </c>
      <c r="AO40" s="9">
        <v>1226.0604955486083</v>
      </c>
      <c r="AP40" s="171">
        <v>1226.9225675014127</v>
      </c>
      <c r="AQ40" s="208">
        <v>1217.629253993412</v>
      </c>
      <c r="AR40" s="180">
        <v>1226.794849995782</v>
      </c>
      <c r="AS40" s="9">
        <v>1225.465122296891</v>
      </c>
      <c r="AT40" s="9">
        <v>1223.7963856065599</v>
      </c>
      <c r="AU40" s="9">
        <v>1220.3769331432422</v>
      </c>
      <c r="AV40" s="9">
        <v>1219.5039304193315</v>
      </c>
      <c r="AW40" s="171">
        <v>1227.6019136925579</v>
      </c>
      <c r="AX40" s="180">
        <v>1213.5283342398975</v>
      </c>
      <c r="AY40" s="9">
        <v>1209.4010941629422</v>
      </c>
      <c r="AZ40" s="9">
        <v>1215.4830890475073</v>
      </c>
      <c r="BA40" s="9">
        <v>1208.3449200607165</v>
      </c>
      <c r="BB40" s="9">
        <v>1221.6847089792691</v>
      </c>
      <c r="BC40" s="9">
        <v>1211.4383891680727</v>
      </c>
      <c r="BD40" s="9">
        <v>1215.6971676284729</v>
      </c>
      <c r="BE40" s="9">
        <v>1214.8839223944524</v>
      </c>
      <c r="BF40" s="9">
        <v>1211.8139972250669</v>
      </c>
      <c r="BG40" s="9">
        <v>1214.3197421162554</v>
      </c>
      <c r="BH40" s="171">
        <v>1208.3631163208183</v>
      </c>
      <c r="BI40" s="180">
        <v>1213.647229339263</v>
      </c>
      <c r="BJ40" s="9">
        <v>1214.1886479011437</v>
      </c>
      <c r="BK40" s="9">
        <v>1213.0378282770057</v>
      </c>
      <c r="BL40" s="9">
        <v>1226.5155350238497</v>
      </c>
      <c r="BM40" s="9">
        <v>1221.4856081374874</v>
      </c>
      <c r="BN40" s="9">
        <v>1225.2157260221593</v>
      </c>
      <c r="BO40" s="171">
        <v>1216.741256100147</v>
      </c>
      <c r="BP40" s="180">
        <v>1215.6190795551252</v>
      </c>
      <c r="BQ40" s="9">
        <v>1204.9971144376395</v>
      </c>
      <c r="BR40" s="9">
        <v>1207.8928532352961</v>
      </c>
      <c r="BS40" s="9">
        <v>1202.0933461546601</v>
      </c>
      <c r="BT40" s="9">
        <v>1211.4304211596786</v>
      </c>
      <c r="BU40" s="171">
        <v>1208.4319775887316</v>
      </c>
      <c r="BV40" s="180">
        <v>1222.6163411086673</v>
      </c>
      <c r="BW40" s="9">
        <v>1223.0756917600279</v>
      </c>
      <c r="BX40" s="9">
        <v>1219.5427466671622</v>
      </c>
      <c r="BY40" s="171">
        <v>1218.4928779379147</v>
      </c>
    </row>
    <row r="42" spans="1:77" ht="60" customHeight="1" x14ac:dyDescent="0.2">
      <c r="B42" s="493" t="s">
        <v>215</v>
      </c>
      <c r="C42" s="493"/>
      <c r="D42" s="493"/>
      <c r="E42" s="493"/>
      <c r="F42" s="493"/>
      <c r="G42" s="493"/>
      <c r="H42" s="493"/>
      <c r="I42" s="493"/>
      <c r="J42" s="493"/>
      <c r="K42" s="493"/>
      <c r="L42" s="493"/>
      <c r="M42" s="493"/>
      <c r="N42" s="493"/>
      <c r="O42" s="493"/>
      <c r="P42" s="493"/>
      <c r="Q42" s="493"/>
      <c r="R42" s="493"/>
      <c r="S42" s="493"/>
      <c r="T42" s="493"/>
      <c r="U42" s="493"/>
      <c r="V42" s="493"/>
      <c r="W42" s="493"/>
      <c r="X42" s="493"/>
      <c r="Y42" s="493"/>
      <c r="Z42" s="493"/>
      <c r="AA42" s="493"/>
      <c r="AB42" s="493"/>
      <c r="AC42" s="493"/>
      <c r="AD42" s="493"/>
    </row>
    <row r="43" spans="1:77" x14ac:dyDescent="0.2">
      <c r="B43" s="442"/>
      <c r="C43" s="442"/>
      <c r="D43" s="442"/>
      <c r="E43" s="442"/>
      <c r="F43" s="442"/>
      <c r="G43" s="442"/>
      <c r="H43" s="442"/>
      <c r="I43" s="442"/>
      <c r="J43" s="442"/>
      <c r="K43" s="442"/>
      <c r="L43" s="442"/>
      <c r="M43" s="442"/>
      <c r="N43" s="442"/>
      <c r="O43" s="442"/>
      <c r="P43" s="442"/>
      <c r="Q43" s="442"/>
      <c r="R43" s="442"/>
      <c r="S43" s="442"/>
      <c r="T43" s="442"/>
      <c r="U43" s="442"/>
      <c r="V43" s="442"/>
      <c r="W43" s="442"/>
      <c r="X43" s="442"/>
      <c r="Y43" s="442"/>
    </row>
    <row r="44" spans="1:77" x14ac:dyDescent="0.2">
      <c r="B44" s="442"/>
      <c r="C44" s="442"/>
      <c r="D44" s="442"/>
      <c r="E44" s="442"/>
      <c r="F44" s="442"/>
      <c r="G44" s="442"/>
      <c r="H44" s="442"/>
      <c r="I44" s="442"/>
      <c r="J44" s="442"/>
      <c r="K44" s="442"/>
      <c r="L44" s="442"/>
      <c r="M44" s="442"/>
      <c r="N44" s="442"/>
      <c r="O44" s="442"/>
      <c r="P44" s="442"/>
      <c r="Q44" s="442"/>
      <c r="R44" s="442"/>
      <c r="S44" s="442"/>
      <c r="T44" s="442"/>
      <c r="U44" s="442"/>
      <c r="V44" s="442"/>
      <c r="W44" s="442"/>
      <c r="X44" s="442"/>
      <c r="Y44" s="442"/>
    </row>
  </sheetData>
  <mergeCells count="15">
    <mergeCell ref="B42:AD42"/>
    <mergeCell ref="B1:AD3"/>
    <mergeCell ref="AD4:AG4"/>
    <mergeCell ref="AH4:AP4"/>
    <mergeCell ref="BV4:BY4"/>
    <mergeCell ref="AR4:AW4"/>
    <mergeCell ref="AX4:BH4"/>
    <mergeCell ref="BI4:BO4"/>
    <mergeCell ref="BP4:BU4"/>
    <mergeCell ref="U4:X4"/>
    <mergeCell ref="Y4:AC4"/>
    <mergeCell ref="B4:G4"/>
    <mergeCell ref="H4:K4"/>
    <mergeCell ref="L4:Q4"/>
    <mergeCell ref="R4:T4"/>
  </mergeCells>
  <phoneticPr fontId="6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G52"/>
  <sheetViews>
    <sheetView zoomScale="90" zoomScaleNormal="90" workbookViewId="0">
      <pane xSplit="1" ySplit="5" topLeftCell="B18" activePane="bottomRight" state="frozen"/>
      <selection pane="topRight" activeCell="B1" sqref="B1"/>
      <selection pane="bottomLeft" activeCell="A5" sqref="A5"/>
      <selection pane="bottomRight"/>
    </sheetView>
  </sheetViews>
  <sheetFormatPr defaultRowHeight="12.75" x14ac:dyDescent="0.2"/>
  <cols>
    <col min="1" max="1" width="12.7109375" customWidth="1"/>
    <col min="2" max="7" width="12.28515625" customWidth="1"/>
    <col min="8" max="10" width="11.5703125" customWidth="1"/>
    <col min="11" max="11" width="9.7109375" customWidth="1"/>
    <col min="12" max="16" width="11.5703125" customWidth="1"/>
    <col min="17" max="20" width="12.28515625" customWidth="1"/>
    <col min="21" max="21" width="11.5703125" customWidth="1"/>
    <col min="22" max="22" width="9.7109375" customWidth="1"/>
    <col min="23" max="23" width="11.5703125" customWidth="1"/>
    <col min="24" max="30" width="9.7109375" customWidth="1"/>
  </cols>
  <sheetData>
    <row r="1" spans="1:33" x14ac:dyDescent="0.2">
      <c r="B1" s="506" t="s">
        <v>165</v>
      </c>
      <c r="C1" s="507"/>
      <c r="D1" s="507"/>
      <c r="E1" s="507"/>
      <c r="F1" s="507"/>
      <c r="G1" s="507"/>
      <c r="H1" s="507"/>
      <c r="I1" s="507"/>
      <c r="J1" s="507"/>
      <c r="K1" s="507"/>
      <c r="L1" s="507"/>
      <c r="M1" s="507"/>
      <c r="N1" s="507"/>
      <c r="O1" s="507"/>
      <c r="P1" s="507"/>
      <c r="Q1" s="507"/>
      <c r="R1" s="507"/>
      <c r="S1" s="507"/>
      <c r="T1" s="507"/>
      <c r="U1" s="507"/>
      <c r="V1" s="507"/>
      <c r="W1" s="507"/>
      <c r="X1" s="507"/>
      <c r="Y1" s="507"/>
      <c r="Z1" s="507"/>
      <c r="AA1" s="507"/>
      <c r="AB1" s="507"/>
      <c r="AC1" s="507"/>
      <c r="AD1" s="507"/>
    </row>
    <row r="2" spans="1:33" x14ac:dyDescent="0.2">
      <c r="B2" s="507"/>
      <c r="C2" s="507"/>
      <c r="D2" s="507"/>
      <c r="E2" s="507"/>
      <c r="F2" s="507"/>
      <c r="G2" s="507"/>
      <c r="H2" s="507"/>
      <c r="I2" s="507"/>
      <c r="J2" s="507"/>
      <c r="K2" s="507"/>
      <c r="L2" s="507"/>
      <c r="M2" s="507"/>
      <c r="N2" s="507"/>
      <c r="O2" s="507"/>
      <c r="P2" s="507"/>
      <c r="Q2" s="507"/>
      <c r="R2" s="507"/>
      <c r="S2" s="507"/>
      <c r="T2" s="507"/>
      <c r="U2" s="507"/>
      <c r="V2" s="507"/>
      <c r="W2" s="507"/>
      <c r="X2" s="507"/>
      <c r="Y2" s="507"/>
      <c r="Z2" s="507"/>
      <c r="AA2" s="507"/>
      <c r="AB2" s="507"/>
      <c r="AC2" s="507"/>
      <c r="AD2" s="507"/>
    </row>
    <row r="3" spans="1:33" x14ac:dyDescent="0.2">
      <c r="B3" s="507"/>
      <c r="C3" s="507"/>
      <c r="D3" s="507"/>
      <c r="E3" s="507"/>
      <c r="F3" s="507"/>
      <c r="G3" s="507"/>
      <c r="H3" s="507"/>
      <c r="I3" s="507"/>
      <c r="J3" s="507"/>
      <c r="K3" s="507"/>
      <c r="L3" s="507"/>
      <c r="M3" s="507"/>
      <c r="N3" s="507"/>
      <c r="O3" s="507"/>
      <c r="P3" s="507"/>
      <c r="Q3" s="507"/>
      <c r="R3" s="507"/>
      <c r="S3" s="507"/>
      <c r="T3" s="507"/>
      <c r="U3" s="507"/>
      <c r="V3" s="507"/>
      <c r="W3" s="507"/>
      <c r="X3" s="507"/>
      <c r="Y3" s="507"/>
      <c r="Z3" s="507"/>
      <c r="AA3" s="507"/>
      <c r="AB3" s="507"/>
      <c r="AC3" s="507"/>
      <c r="AD3" s="507"/>
    </row>
    <row r="4" spans="1:33" x14ac:dyDescent="0.2">
      <c r="A4" s="280" t="s">
        <v>116</v>
      </c>
      <c r="B4" s="500" t="s">
        <v>124</v>
      </c>
      <c r="C4" s="501"/>
      <c r="D4" s="501"/>
      <c r="E4" s="501"/>
      <c r="F4" s="501"/>
      <c r="G4" s="501"/>
      <c r="H4" s="501"/>
      <c r="I4" s="501"/>
      <c r="J4" s="501"/>
      <c r="K4" s="501"/>
      <c r="L4" s="501"/>
      <c r="M4" s="501"/>
      <c r="N4" s="501"/>
      <c r="O4" s="501"/>
      <c r="P4" s="502"/>
      <c r="Q4" s="500" t="s">
        <v>125</v>
      </c>
      <c r="R4" s="501"/>
      <c r="S4" s="501"/>
      <c r="T4" s="501"/>
      <c r="U4" s="501"/>
      <c r="V4" s="501"/>
      <c r="W4" s="502"/>
      <c r="X4" s="243" t="s">
        <v>25</v>
      </c>
      <c r="Y4" s="503" t="s">
        <v>126</v>
      </c>
      <c r="Z4" s="504"/>
      <c r="AA4" s="504"/>
      <c r="AB4" s="504"/>
      <c r="AC4" s="504"/>
      <c r="AD4" s="505"/>
    </row>
    <row r="5" spans="1:33" x14ac:dyDescent="0.2">
      <c r="A5" s="253" t="s">
        <v>127</v>
      </c>
      <c r="B5" s="217" t="s">
        <v>145</v>
      </c>
      <c r="C5" s="210" t="s">
        <v>145</v>
      </c>
      <c r="D5" s="210" t="s">
        <v>145</v>
      </c>
      <c r="E5" s="210" t="s">
        <v>145</v>
      </c>
      <c r="F5" s="210" t="s">
        <v>145</v>
      </c>
      <c r="G5" s="210" t="s">
        <v>145</v>
      </c>
      <c r="H5" s="211" t="s">
        <v>146</v>
      </c>
      <c r="I5" s="211" t="s">
        <v>146</v>
      </c>
      <c r="J5" s="211" t="s">
        <v>146</v>
      </c>
      <c r="K5" s="210" t="s">
        <v>147</v>
      </c>
      <c r="L5" s="211" t="s">
        <v>146</v>
      </c>
      <c r="M5" s="211" t="s">
        <v>146</v>
      </c>
      <c r="N5" s="211" t="s">
        <v>146</v>
      </c>
      <c r="O5" s="211" t="s">
        <v>146</v>
      </c>
      <c r="P5" s="218" t="s">
        <v>146</v>
      </c>
      <c r="Q5" s="217" t="s">
        <v>145</v>
      </c>
      <c r="R5" s="210" t="s">
        <v>145</v>
      </c>
      <c r="S5" s="210" t="s">
        <v>145</v>
      </c>
      <c r="T5" s="210" t="s">
        <v>145</v>
      </c>
      <c r="U5" s="211" t="s">
        <v>146</v>
      </c>
      <c r="V5" s="210" t="s">
        <v>147</v>
      </c>
      <c r="W5" s="218" t="s">
        <v>146</v>
      </c>
      <c r="X5" s="244" t="s">
        <v>147</v>
      </c>
      <c r="Y5" s="235" t="s">
        <v>147</v>
      </c>
      <c r="Z5" s="212" t="s">
        <v>147</v>
      </c>
      <c r="AA5" s="212" t="s">
        <v>147</v>
      </c>
      <c r="AB5" s="212" t="s">
        <v>147</v>
      </c>
      <c r="AC5" s="212" t="s">
        <v>147</v>
      </c>
      <c r="AD5" s="213" t="s">
        <v>147</v>
      </c>
    </row>
    <row r="6" spans="1:33" s="60" customFormat="1" x14ac:dyDescent="0.2">
      <c r="A6" s="253" t="s">
        <v>148</v>
      </c>
      <c r="B6" s="217" t="s">
        <v>155</v>
      </c>
      <c r="C6" s="210" t="s">
        <v>155</v>
      </c>
      <c r="D6" s="210" t="s">
        <v>155</v>
      </c>
      <c r="E6" s="210" t="s">
        <v>155</v>
      </c>
      <c r="F6" s="210" t="s">
        <v>155</v>
      </c>
      <c r="G6" s="210" t="s">
        <v>155</v>
      </c>
      <c r="H6" s="211" t="s">
        <v>162</v>
      </c>
      <c r="I6" s="211" t="s">
        <v>162</v>
      </c>
      <c r="J6" s="211" t="s">
        <v>162</v>
      </c>
      <c r="K6" s="210" t="s">
        <v>156</v>
      </c>
      <c r="L6" s="211" t="s">
        <v>162</v>
      </c>
      <c r="M6" s="211" t="s">
        <v>162</v>
      </c>
      <c r="N6" s="211" t="s">
        <v>162</v>
      </c>
      <c r="O6" s="211" t="s">
        <v>162</v>
      </c>
      <c r="P6" s="218" t="s">
        <v>162</v>
      </c>
      <c r="Q6" s="217" t="s">
        <v>155</v>
      </c>
      <c r="R6" s="210" t="s">
        <v>155</v>
      </c>
      <c r="S6" s="210" t="s">
        <v>155</v>
      </c>
      <c r="T6" s="210" t="s">
        <v>155</v>
      </c>
      <c r="U6" s="211" t="s">
        <v>162</v>
      </c>
      <c r="V6" s="210" t="s">
        <v>156</v>
      </c>
      <c r="W6" s="218" t="s">
        <v>162</v>
      </c>
      <c r="X6" s="244" t="s">
        <v>156</v>
      </c>
      <c r="Y6" s="235" t="s">
        <v>156</v>
      </c>
      <c r="Z6" s="212" t="s">
        <v>156</v>
      </c>
      <c r="AA6" s="212" t="s">
        <v>156</v>
      </c>
      <c r="AB6" s="212" t="s">
        <v>156</v>
      </c>
      <c r="AC6" s="212" t="s">
        <v>156</v>
      </c>
      <c r="AD6" s="213" t="s">
        <v>156</v>
      </c>
    </row>
    <row r="7" spans="1:33" x14ac:dyDescent="0.2">
      <c r="A7" s="254" t="s">
        <v>128</v>
      </c>
      <c r="B7" s="219" t="s">
        <v>129</v>
      </c>
      <c r="C7" s="214" t="s">
        <v>131</v>
      </c>
      <c r="D7" s="214" t="s">
        <v>132</v>
      </c>
      <c r="E7" s="214" t="s">
        <v>132</v>
      </c>
      <c r="F7" s="214" t="s">
        <v>132</v>
      </c>
      <c r="G7" s="214" t="s">
        <v>132</v>
      </c>
      <c r="H7" s="214" t="s">
        <v>132</v>
      </c>
      <c r="I7" s="214" t="s">
        <v>132</v>
      </c>
      <c r="J7" s="214" t="s">
        <v>130</v>
      </c>
      <c r="K7" s="214" t="s">
        <v>129</v>
      </c>
      <c r="L7" s="214" t="s">
        <v>132</v>
      </c>
      <c r="M7" s="214" t="s">
        <v>132</v>
      </c>
      <c r="N7" s="214" t="s">
        <v>130</v>
      </c>
      <c r="O7" s="214" t="s">
        <v>132</v>
      </c>
      <c r="P7" s="220" t="s">
        <v>132</v>
      </c>
      <c r="Q7" s="219" t="s">
        <v>130</v>
      </c>
      <c r="R7" s="214" t="s">
        <v>130</v>
      </c>
      <c r="S7" s="214" t="s">
        <v>130</v>
      </c>
      <c r="T7" s="214" t="s">
        <v>130</v>
      </c>
      <c r="U7" s="214" t="s">
        <v>130</v>
      </c>
      <c r="V7" s="214" t="s">
        <v>129</v>
      </c>
      <c r="W7" s="220" t="s">
        <v>131</v>
      </c>
      <c r="X7" s="245" t="s">
        <v>129</v>
      </c>
      <c r="Y7" s="236" t="s">
        <v>129</v>
      </c>
      <c r="Z7" s="215" t="s">
        <v>129</v>
      </c>
      <c r="AA7" s="215" t="s">
        <v>129</v>
      </c>
      <c r="AB7" s="215" t="s">
        <v>129</v>
      </c>
      <c r="AC7" s="215" t="s">
        <v>129</v>
      </c>
      <c r="AD7" s="216" t="s">
        <v>129</v>
      </c>
    </row>
    <row r="8" spans="1:33" ht="15.75" x14ac:dyDescent="0.3">
      <c r="A8" s="255" t="s">
        <v>173</v>
      </c>
      <c r="B8" s="183">
        <v>49.38</v>
      </c>
      <c r="C8" s="61">
        <v>49.78</v>
      </c>
      <c r="D8" s="61">
        <v>49.98</v>
      </c>
      <c r="E8" s="61">
        <v>50.27</v>
      </c>
      <c r="F8" s="61">
        <v>51.34</v>
      </c>
      <c r="G8" s="61">
        <v>50.62</v>
      </c>
      <c r="H8" s="61">
        <v>47.52</v>
      </c>
      <c r="I8" s="61">
        <v>49.65</v>
      </c>
      <c r="J8" s="61">
        <v>49.83</v>
      </c>
      <c r="K8" s="61">
        <v>50.34</v>
      </c>
      <c r="L8" s="61">
        <v>50.15</v>
      </c>
      <c r="M8" s="61">
        <v>50.53</v>
      </c>
      <c r="N8" s="61">
        <v>48.73</v>
      </c>
      <c r="O8" s="61">
        <v>49.93</v>
      </c>
      <c r="P8" s="182">
        <v>50.51</v>
      </c>
      <c r="Q8" s="183">
        <v>49.4</v>
      </c>
      <c r="R8" s="61">
        <v>49.29</v>
      </c>
      <c r="S8" s="61">
        <v>49.46</v>
      </c>
      <c r="T8" s="61">
        <v>49.68</v>
      </c>
      <c r="U8" s="61">
        <v>48.95</v>
      </c>
      <c r="V8" s="61">
        <v>49.4</v>
      </c>
      <c r="W8" s="182">
        <v>49.72</v>
      </c>
      <c r="X8" s="313">
        <v>51.69</v>
      </c>
      <c r="Y8" s="314">
        <v>52.18</v>
      </c>
      <c r="Z8" s="315">
        <v>51.67</v>
      </c>
      <c r="AA8" s="315">
        <v>50.75</v>
      </c>
      <c r="AB8" s="315">
        <v>51.92</v>
      </c>
      <c r="AC8" s="315">
        <v>50.77</v>
      </c>
      <c r="AD8" s="316">
        <v>51.19</v>
      </c>
      <c r="AE8" s="28"/>
      <c r="AF8" s="28"/>
      <c r="AG8" s="28"/>
    </row>
    <row r="9" spans="1:33" ht="15.75" x14ac:dyDescent="0.3">
      <c r="A9" s="255" t="s">
        <v>180</v>
      </c>
      <c r="B9" s="183">
        <v>1.22</v>
      </c>
      <c r="C9" s="61">
        <v>1.4</v>
      </c>
      <c r="D9" s="61">
        <v>0.9</v>
      </c>
      <c r="E9" s="61">
        <v>1.18</v>
      </c>
      <c r="F9" s="61">
        <v>0.98</v>
      </c>
      <c r="G9" s="61">
        <v>1.4</v>
      </c>
      <c r="H9" s="61">
        <v>2.04</v>
      </c>
      <c r="I9" s="61">
        <v>1.22</v>
      </c>
      <c r="J9" s="61">
        <v>1.38</v>
      </c>
      <c r="K9" s="61">
        <v>1.42</v>
      </c>
      <c r="L9" s="61">
        <v>1.1499999999999999</v>
      </c>
      <c r="M9" s="61">
        <v>1.2</v>
      </c>
      <c r="N9" s="61">
        <v>1.93</v>
      </c>
      <c r="O9" s="61">
        <v>1.3</v>
      </c>
      <c r="P9" s="182">
        <v>1.18</v>
      </c>
      <c r="Q9" s="183">
        <v>1.6</v>
      </c>
      <c r="R9" s="61">
        <v>1.9</v>
      </c>
      <c r="S9" s="61">
        <v>1.97</v>
      </c>
      <c r="T9" s="61">
        <v>1.8</v>
      </c>
      <c r="U9" s="61">
        <v>1.92</v>
      </c>
      <c r="V9" s="61">
        <v>2.0699999999999998</v>
      </c>
      <c r="W9" s="182">
        <v>1.77</v>
      </c>
      <c r="X9" s="313">
        <v>1.57</v>
      </c>
      <c r="Y9" s="314">
        <v>1.23</v>
      </c>
      <c r="Z9" s="315">
        <v>1.32</v>
      </c>
      <c r="AA9" s="315">
        <v>1.18</v>
      </c>
      <c r="AB9" s="315">
        <v>1</v>
      </c>
      <c r="AC9" s="315">
        <v>1.47</v>
      </c>
      <c r="AD9" s="316">
        <v>1.42</v>
      </c>
      <c r="AE9" s="28"/>
      <c r="AF9" s="28"/>
      <c r="AG9" s="28"/>
    </row>
    <row r="10" spans="1:33" ht="15.75" x14ac:dyDescent="0.3">
      <c r="A10" s="255" t="s">
        <v>181</v>
      </c>
      <c r="B10" s="183">
        <v>2.89</v>
      </c>
      <c r="C10" s="61">
        <v>3.27</v>
      </c>
      <c r="D10" s="61">
        <v>2.02</v>
      </c>
      <c r="E10" s="61">
        <v>2.7</v>
      </c>
      <c r="F10" s="61">
        <v>2.08</v>
      </c>
      <c r="G10" s="61">
        <v>2.95</v>
      </c>
      <c r="H10" s="61">
        <v>4.04</v>
      </c>
      <c r="I10" s="61">
        <v>2.68</v>
      </c>
      <c r="J10" s="61">
        <v>2.34</v>
      </c>
      <c r="K10" s="61">
        <v>2.99</v>
      </c>
      <c r="L10" s="61">
        <v>3.91</v>
      </c>
      <c r="M10" s="61">
        <v>3.89</v>
      </c>
      <c r="N10" s="61">
        <v>5.2</v>
      </c>
      <c r="O10" s="61">
        <v>4.08</v>
      </c>
      <c r="P10" s="182">
        <v>3.89</v>
      </c>
      <c r="Q10" s="183">
        <v>3.1</v>
      </c>
      <c r="R10" s="61">
        <v>3.5</v>
      </c>
      <c r="S10" s="61">
        <v>3.51</v>
      </c>
      <c r="T10" s="61">
        <v>3.27</v>
      </c>
      <c r="U10" s="61">
        <v>3.91</v>
      </c>
      <c r="V10" s="61">
        <v>3.78</v>
      </c>
      <c r="W10" s="182">
        <v>3.72</v>
      </c>
      <c r="X10" s="313">
        <v>2.27</v>
      </c>
      <c r="Y10" s="314">
        <v>2.29</v>
      </c>
      <c r="Z10" s="315">
        <v>1.89</v>
      </c>
      <c r="AA10" s="315">
        <v>1.87</v>
      </c>
      <c r="AB10" s="315">
        <v>1.3</v>
      </c>
      <c r="AC10" s="315">
        <v>2.83</v>
      </c>
      <c r="AD10" s="316">
        <v>2.34</v>
      </c>
      <c r="AE10" s="28"/>
      <c r="AF10" s="28"/>
      <c r="AG10" s="28"/>
    </row>
    <row r="11" spans="1:33" ht="15.75" x14ac:dyDescent="0.3">
      <c r="A11" s="255" t="s">
        <v>182</v>
      </c>
      <c r="B11" s="183">
        <v>0.61</v>
      </c>
      <c r="C11" s="61">
        <v>0.6</v>
      </c>
      <c r="D11" s="61">
        <v>0.44</v>
      </c>
      <c r="E11" s="61">
        <v>0.54</v>
      </c>
      <c r="F11" s="61">
        <v>0.42</v>
      </c>
      <c r="G11" s="61">
        <v>0.39</v>
      </c>
      <c r="H11" s="61" t="s">
        <v>123</v>
      </c>
      <c r="I11" s="61">
        <v>0.72</v>
      </c>
      <c r="J11" s="61" t="s">
        <v>123</v>
      </c>
      <c r="K11" s="61">
        <v>0.2</v>
      </c>
      <c r="L11" s="61">
        <v>0.67</v>
      </c>
      <c r="M11" s="61">
        <v>0.7</v>
      </c>
      <c r="N11" s="61">
        <v>0.25</v>
      </c>
      <c r="O11" s="61">
        <v>0.79</v>
      </c>
      <c r="P11" s="182">
        <v>0.76</v>
      </c>
      <c r="Q11" s="183">
        <v>0.32</v>
      </c>
      <c r="R11" s="61">
        <v>0.13</v>
      </c>
      <c r="S11" s="61" t="s">
        <v>123</v>
      </c>
      <c r="T11" s="61" t="s">
        <v>123</v>
      </c>
      <c r="U11" s="61">
        <v>0.2</v>
      </c>
      <c r="V11" s="61">
        <v>0.41</v>
      </c>
      <c r="W11" s="182">
        <v>0.28999999999999998</v>
      </c>
      <c r="X11" s="246" t="s">
        <v>123</v>
      </c>
      <c r="Y11" s="183" t="s">
        <v>123</v>
      </c>
      <c r="Z11" s="61" t="s">
        <v>123</v>
      </c>
      <c r="AA11" s="315">
        <v>0.12</v>
      </c>
      <c r="AB11" s="315">
        <v>0.19</v>
      </c>
      <c r="AC11" s="61" t="s">
        <v>123</v>
      </c>
      <c r="AD11" s="316">
        <v>0.13</v>
      </c>
      <c r="AE11" s="28"/>
      <c r="AF11" s="28"/>
      <c r="AG11" s="28"/>
    </row>
    <row r="12" spans="1:33" ht="15.75" x14ac:dyDescent="0.3">
      <c r="A12" s="255" t="s">
        <v>183</v>
      </c>
      <c r="B12" s="183">
        <v>1.9934000000000001</v>
      </c>
      <c r="C12" s="61">
        <v>1.4112</v>
      </c>
      <c r="D12" s="61">
        <v>0.62780000000000002</v>
      </c>
      <c r="E12" s="61">
        <v>1.4106000000000001</v>
      </c>
      <c r="F12" s="61">
        <v>1.4997</v>
      </c>
      <c r="G12" s="61">
        <v>1.5181</v>
      </c>
      <c r="H12" s="61">
        <v>2.0884999999999998</v>
      </c>
      <c r="I12" s="61">
        <v>1.5344</v>
      </c>
      <c r="J12" s="61">
        <v>1.2978000000000001</v>
      </c>
      <c r="K12" s="61">
        <v>2.2269000000000001</v>
      </c>
      <c r="L12" s="61">
        <v>1.4951000000000001</v>
      </c>
      <c r="M12" s="61">
        <v>0.96109999999999995</v>
      </c>
      <c r="N12" s="61">
        <v>1.75</v>
      </c>
      <c r="O12" s="61">
        <v>1.2816000000000001</v>
      </c>
      <c r="P12" s="182">
        <v>0.95009999999999994</v>
      </c>
      <c r="Q12" s="183">
        <v>1.8929</v>
      </c>
      <c r="R12" s="61">
        <v>2.3795999999999999</v>
      </c>
      <c r="S12" s="61">
        <v>1.9382999999999999</v>
      </c>
      <c r="T12" s="61">
        <v>2.0301999999999998</v>
      </c>
      <c r="U12" s="61">
        <v>2.4337</v>
      </c>
      <c r="V12" s="61">
        <v>2.2223000000000002</v>
      </c>
      <c r="W12" s="182">
        <v>2.2494999999999998</v>
      </c>
      <c r="X12" s="313">
        <v>1.2063999999999999</v>
      </c>
      <c r="Y12" s="314">
        <v>4.3190999999999997</v>
      </c>
      <c r="Z12" s="315">
        <v>2.2052</v>
      </c>
      <c r="AA12" s="315">
        <v>1.954</v>
      </c>
      <c r="AB12" s="315">
        <v>2.2799999999999998</v>
      </c>
      <c r="AC12" s="315">
        <v>2.1543000000000001</v>
      </c>
      <c r="AD12" s="316">
        <v>3.5798000000000001</v>
      </c>
      <c r="AE12" s="28"/>
      <c r="AF12" s="28"/>
      <c r="AG12" s="28"/>
    </row>
    <row r="13" spans="1:33" x14ac:dyDescent="0.2">
      <c r="A13" s="255" t="s">
        <v>23</v>
      </c>
      <c r="B13" s="183">
        <v>5.4663000000000004</v>
      </c>
      <c r="C13" s="61">
        <v>6.6200999999999999</v>
      </c>
      <c r="D13" s="61">
        <v>6.7050999999999998</v>
      </c>
      <c r="E13" s="61">
        <v>6.3207000000000004</v>
      </c>
      <c r="F13" s="61">
        <v>6.9204999999999997</v>
      </c>
      <c r="G13" s="61">
        <v>6.3040000000000003</v>
      </c>
      <c r="H13" s="61">
        <v>6.9306999999999999</v>
      </c>
      <c r="I13" s="61">
        <v>5.5293000000000001</v>
      </c>
      <c r="J13" s="61">
        <v>9.3122000000000007</v>
      </c>
      <c r="K13" s="61">
        <v>6.2961999999999998</v>
      </c>
      <c r="L13" s="61">
        <v>5.7847</v>
      </c>
      <c r="M13" s="61">
        <v>6.2152000000000003</v>
      </c>
      <c r="N13" s="61">
        <v>7.0853000000000002</v>
      </c>
      <c r="O13" s="61">
        <v>5.8967999999999998</v>
      </c>
      <c r="P13" s="182">
        <v>6.2751000000000001</v>
      </c>
      <c r="Q13" s="183">
        <v>6.2968000000000002</v>
      </c>
      <c r="R13" s="61">
        <v>6.6988000000000003</v>
      </c>
      <c r="S13" s="61">
        <v>7.0458999999999996</v>
      </c>
      <c r="T13" s="61">
        <v>7.2732000000000001</v>
      </c>
      <c r="U13" s="61">
        <v>6.3701999999999996</v>
      </c>
      <c r="V13" s="61">
        <v>6.4302999999999999</v>
      </c>
      <c r="W13" s="182">
        <v>6.3658999999999999</v>
      </c>
      <c r="X13" s="313">
        <v>6.3243999999999998</v>
      </c>
      <c r="Y13" s="314">
        <v>4.9135999999999997</v>
      </c>
      <c r="Z13" s="315">
        <v>5.4557000000000002</v>
      </c>
      <c r="AA13" s="315">
        <v>5.2317</v>
      </c>
      <c r="AB13" s="315">
        <v>4.3684000000000003</v>
      </c>
      <c r="AC13" s="315">
        <v>6.3116000000000003</v>
      </c>
      <c r="AD13" s="316">
        <v>4.9588000000000001</v>
      </c>
      <c r="AE13" s="28"/>
      <c r="AF13" s="28"/>
      <c r="AG13" s="28"/>
    </row>
    <row r="14" spans="1:33" x14ac:dyDescent="0.2">
      <c r="A14" s="255" t="s">
        <v>1</v>
      </c>
      <c r="B14" s="183">
        <v>0.19</v>
      </c>
      <c r="C14" s="61">
        <v>0.17</v>
      </c>
      <c r="D14" s="61">
        <v>0</v>
      </c>
      <c r="E14" s="61">
        <v>0</v>
      </c>
      <c r="F14" s="61">
        <v>0.21</v>
      </c>
      <c r="G14" s="61">
        <v>0.19</v>
      </c>
      <c r="H14" s="61">
        <v>0.15</v>
      </c>
      <c r="I14" s="61">
        <v>0.21</v>
      </c>
      <c r="J14" s="61">
        <v>0.18</v>
      </c>
      <c r="K14" s="61">
        <v>0.18</v>
      </c>
      <c r="L14" s="61">
        <v>0.19</v>
      </c>
      <c r="M14" s="61">
        <v>0</v>
      </c>
      <c r="N14" s="61">
        <v>0.22</v>
      </c>
      <c r="O14" s="61">
        <v>0.15</v>
      </c>
      <c r="P14" s="182">
        <v>0</v>
      </c>
      <c r="Q14" s="183">
        <v>0.21</v>
      </c>
      <c r="R14" s="61">
        <v>0.13</v>
      </c>
      <c r="S14" s="61">
        <v>0.17</v>
      </c>
      <c r="T14" s="61">
        <v>0.14000000000000001</v>
      </c>
      <c r="U14" s="61">
        <v>0.21</v>
      </c>
      <c r="V14" s="61">
        <v>0.15</v>
      </c>
      <c r="W14" s="182">
        <v>0</v>
      </c>
      <c r="X14" s="246" t="s">
        <v>123</v>
      </c>
      <c r="Y14" s="183" t="s">
        <v>123</v>
      </c>
      <c r="Z14" s="315">
        <v>0.18</v>
      </c>
      <c r="AA14" s="315">
        <v>0.14000000000000001</v>
      </c>
      <c r="AB14" s="315">
        <v>0.15</v>
      </c>
      <c r="AC14" s="315">
        <v>0.19</v>
      </c>
      <c r="AD14" s="182" t="s">
        <v>123</v>
      </c>
      <c r="AE14" s="28"/>
      <c r="AF14" s="28"/>
      <c r="AG14" s="28"/>
    </row>
    <row r="15" spans="1:33" x14ac:dyDescent="0.2">
      <c r="A15" s="255" t="s">
        <v>2</v>
      </c>
      <c r="B15" s="183">
        <v>14.78</v>
      </c>
      <c r="C15" s="61">
        <v>15.06</v>
      </c>
      <c r="D15" s="61">
        <v>15.34</v>
      </c>
      <c r="E15" s="61">
        <v>15.07</v>
      </c>
      <c r="F15" s="61">
        <v>16.28</v>
      </c>
      <c r="G15" s="61">
        <v>15.04</v>
      </c>
      <c r="H15" s="61">
        <v>13.05</v>
      </c>
      <c r="I15" s="61">
        <v>15.04</v>
      </c>
      <c r="J15" s="61">
        <v>12.75</v>
      </c>
      <c r="K15" s="61">
        <v>14.31</v>
      </c>
      <c r="L15" s="61">
        <v>15.06</v>
      </c>
      <c r="M15" s="61">
        <v>15.21</v>
      </c>
      <c r="N15" s="61">
        <v>13.73</v>
      </c>
      <c r="O15" s="61">
        <v>14.94</v>
      </c>
      <c r="P15" s="182">
        <v>15.17</v>
      </c>
      <c r="Q15" s="183">
        <v>14.23</v>
      </c>
      <c r="R15" s="61">
        <v>13.93</v>
      </c>
      <c r="S15" s="61">
        <v>13.93</v>
      </c>
      <c r="T15" s="61">
        <v>13.83</v>
      </c>
      <c r="U15" s="61">
        <v>14.01</v>
      </c>
      <c r="V15" s="61">
        <v>14.43</v>
      </c>
      <c r="W15" s="182">
        <v>14.18</v>
      </c>
      <c r="X15" s="313">
        <v>13.37</v>
      </c>
      <c r="Y15" s="314">
        <v>13.12</v>
      </c>
      <c r="Z15" s="315">
        <v>13.83</v>
      </c>
      <c r="AA15" s="315">
        <v>13.7</v>
      </c>
      <c r="AB15" s="315">
        <v>14.63</v>
      </c>
      <c r="AC15" s="315">
        <v>13.18</v>
      </c>
      <c r="AD15" s="316">
        <v>13.78</v>
      </c>
      <c r="AE15" s="28"/>
      <c r="AF15" s="28"/>
      <c r="AG15" s="28"/>
    </row>
    <row r="16" spans="1:33" x14ac:dyDescent="0.2">
      <c r="A16" s="255" t="s">
        <v>3</v>
      </c>
      <c r="B16" s="183">
        <v>19.899999999999999</v>
      </c>
      <c r="C16" s="61">
        <v>19.27</v>
      </c>
      <c r="D16" s="61">
        <v>19.11</v>
      </c>
      <c r="E16" s="61">
        <v>19.71</v>
      </c>
      <c r="F16" s="61">
        <v>18.54</v>
      </c>
      <c r="G16" s="61">
        <v>20.53</v>
      </c>
      <c r="H16" s="61">
        <v>20.18</v>
      </c>
      <c r="I16" s="61">
        <v>19.87</v>
      </c>
      <c r="J16" s="61">
        <v>20.48</v>
      </c>
      <c r="K16" s="61">
        <v>21.24</v>
      </c>
      <c r="L16" s="61">
        <v>20.04</v>
      </c>
      <c r="M16" s="61">
        <v>20.18</v>
      </c>
      <c r="N16" s="61">
        <v>20.11</v>
      </c>
      <c r="O16" s="61">
        <v>19.87</v>
      </c>
      <c r="P16" s="182">
        <v>20.12</v>
      </c>
      <c r="Q16" s="183">
        <v>20.54</v>
      </c>
      <c r="R16" s="61">
        <v>20.67</v>
      </c>
      <c r="S16" s="61">
        <v>20.72</v>
      </c>
      <c r="T16" s="61">
        <v>20.9</v>
      </c>
      <c r="U16" s="61">
        <v>20.34</v>
      </c>
      <c r="V16" s="61">
        <v>20.39</v>
      </c>
      <c r="W16" s="182">
        <v>20.85</v>
      </c>
      <c r="X16" s="313">
        <v>22.26</v>
      </c>
      <c r="Y16" s="314">
        <v>21.72</v>
      </c>
      <c r="Z16" s="315">
        <v>20.55</v>
      </c>
      <c r="AA16" s="315">
        <v>20.27</v>
      </c>
      <c r="AB16" s="315">
        <v>20.68</v>
      </c>
      <c r="AC16" s="315">
        <v>20.079999999999998</v>
      </c>
      <c r="AD16" s="316">
        <v>20.41</v>
      </c>
      <c r="AE16" s="28"/>
      <c r="AF16" s="28"/>
      <c r="AG16" s="28"/>
    </row>
    <row r="17" spans="1:33" ht="15.75" x14ac:dyDescent="0.3">
      <c r="A17" s="255" t="s">
        <v>184</v>
      </c>
      <c r="B17" s="183">
        <v>0.56999999999999995</v>
      </c>
      <c r="C17" s="61">
        <v>0.53</v>
      </c>
      <c r="D17" s="61">
        <v>0.44</v>
      </c>
      <c r="E17" s="61">
        <v>0.59</v>
      </c>
      <c r="F17" s="61">
        <v>0.51</v>
      </c>
      <c r="G17" s="61">
        <v>0.47</v>
      </c>
      <c r="H17" s="61">
        <v>0.53</v>
      </c>
      <c r="I17" s="61">
        <v>0.53</v>
      </c>
      <c r="J17" s="61">
        <v>0.51</v>
      </c>
      <c r="K17" s="61">
        <v>0.49</v>
      </c>
      <c r="L17" s="61">
        <v>0.54</v>
      </c>
      <c r="M17" s="61">
        <v>0.5</v>
      </c>
      <c r="N17" s="61">
        <v>0.53</v>
      </c>
      <c r="O17" s="61">
        <v>0.59</v>
      </c>
      <c r="P17" s="182">
        <v>0.51</v>
      </c>
      <c r="Q17" s="183">
        <v>0.5</v>
      </c>
      <c r="R17" s="61">
        <v>0.54</v>
      </c>
      <c r="S17" s="61">
        <v>0.5</v>
      </c>
      <c r="T17" s="61">
        <v>0.47</v>
      </c>
      <c r="U17" s="61">
        <v>0.56999999999999995</v>
      </c>
      <c r="V17" s="61">
        <v>0.54</v>
      </c>
      <c r="W17" s="182">
        <v>0.57999999999999996</v>
      </c>
      <c r="X17" s="313">
        <v>0.98</v>
      </c>
      <c r="Y17" s="314">
        <v>1.59</v>
      </c>
      <c r="Z17" s="315">
        <v>1.37</v>
      </c>
      <c r="AA17" s="315">
        <v>1.29</v>
      </c>
      <c r="AB17" s="315">
        <v>1.27</v>
      </c>
      <c r="AC17" s="315">
        <v>1.36</v>
      </c>
      <c r="AD17" s="316">
        <v>1.47</v>
      </c>
      <c r="AE17" s="28"/>
      <c r="AF17" s="28"/>
      <c r="AG17" s="28"/>
    </row>
    <row r="18" spans="1:33" x14ac:dyDescent="0.2">
      <c r="A18" s="256" t="s">
        <v>117</v>
      </c>
      <c r="B18" s="300">
        <f>SUM(B8:B17)</f>
        <v>96.99969999999999</v>
      </c>
      <c r="C18" s="301">
        <f>SUM(C8:C17)</f>
        <v>98.1113</v>
      </c>
      <c r="D18" s="301">
        <f t="shared" ref="D18:P18" si="0">SUM(D8:D17)</f>
        <v>95.562899999999999</v>
      </c>
      <c r="E18" s="301">
        <f t="shared" si="0"/>
        <v>97.791300000000007</v>
      </c>
      <c r="F18" s="301">
        <f t="shared" si="0"/>
        <v>98.780199999999994</v>
      </c>
      <c r="G18" s="301">
        <f t="shared" si="0"/>
        <v>99.412099999999995</v>
      </c>
      <c r="H18" s="301">
        <f t="shared" si="0"/>
        <v>96.529200000000003</v>
      </c>
      <c r="I18" s="301">
        <f t="shared" si="0"/>
        <v>96.983699999999999</v>
      </c>
      <c r="J18" s="301">
        <f t="shared" si="0"/>
        <v>98.080000000000013</v>
      </c>
      <c r="K18" s="301">
        <f t="shared" si="0"/>
        <v>99.693100000000001</v>
      </c>
      <c r="L18" s="301">
        <f t="shared" si="0"/>
        <v>98.989799999999988</v>
      </c>
      <c r="M18" s="301">
        <f t="shared" si="0"/>
        <v>99.386300000000006</v>
      </c>
      <c r="N18" s="301">
        <f t="shared" si="0"/>
        <v>99.535300000000007</v>
      </c>
      <c r="O18" s="301">
        <f t="shared" si="0"/>
        <v>98.828400000000002</v>
      </c>
      <c r="P18" s="302">
        <f t="shared" si="0"/>
        <v>99.365200000000002</v>
      </c>
      <c r="Q18" s="300">
        <f t="shared" ref="Q18:AD18" si="1">SUM(Q8:Q17)</f>
        <v>98.089699999999993</v>
      </c>
      <c r="R18" s="301">
        <f t="shared" si="1"/>
        <v>99.16840000000002</v>
      </c>
      <c r="S18" s="301">
        <f t="shared" si="1"/>
        <v>99.244200000000006</v>
      </c>
      <c r="T18" s="301">
        <f t="shared" si="1"/>
        <v>99.393399999999986</v>
      </c>
      <c r="U18" s="301">
        <f t="shared" si="1"/>
        <v>98.913899999999998</v>
      </c>
      <c r="V18" s="301">
        <f t="shared" si="1"/>
        <v>99.822599999999994</v>
      </c>
      <c r="W18" s="302">
        <f t="shared" si="1"/>
        <v>99.725399999999993</v>
      </c>
      <c r="X18" s="312">
        <f t="shared" si="1"/>
        <v>99.670800000000014</v>
      </c>
      <c r="Y18" s="300">
        <f t="shared" si="1"/>
        <v>101.3627</v>
      </c>
      <c r="Z18" s="301">
        <f t="shared" si="1"/>
        <v>98.4709</v>
      </c>
      <c r="AA18" s="301">
        <f t="shared" si="1"/>
        <v>96.505700000000004</v>
      </c>
      <c r="AB18" s="301">
        <f t="shared" si="1"/>
        <v>97.788399999999982</v>
      </c>
      <c r="AC18" s="301">
        <f t="shared" si="1"/>
        <v>98.3459</v>
      </c>
      <c r="AD18" s="302">
        <f t="shared" si="1"/>
        <v>99.278599999999997</v>
      </c>
      <c r="AE18" s="28"/>
      <c r="AF18" s="28"/>
      <c r="AG18" s="28"/>
    </row>
    <row r="19" spans="1:33" x14ac:dyDescent="0.2">
      <c r="A19" s="255" t="s">
        <v>154</v>
      </c>
      <c r="B19" s="221">
        <v>0.81320000000000003</v>
      </c>
      <c r="C19" s="25">
        <v>0.77890000000000004</v>
      </c>
      <c r="D19" s="25">
        <v>0.79010000000000002</v>
      </c>
      <c r="E19" s="25">
        <v>0.79810000000000003</v>
      </c>
      <c r="F19" s="25">
        <v>0.74199999999999999</v>
      </c>
      <c r="G19" s="25">
        <v>0.81950000000000001</v>
      </c>
      <c r="H19" s="25">
        <v>0.83630000000000004</v>
      </c>
      <c r="I19" s="25">
        <v>0.81110000000000004</v>
      </c>
      <c r="J19" s="25">
        <v>0.84009999999999996</v>
      </c>
      <c r="K19" s="25">
        <v>0.84899999999999998</v>
      </c>
      <c r="L19" s="25">
        <v>0.80079999999999996</v>
      </c>
      <c r="M19" s="25">
        <v>0.80259999999999998</v>
      </c>
      <c r="N19" s="25">
        <v>0.80559999999999998</v>
      </c>
      <c r="O19" s="25">
        <v>0.79530000000000001</v>
      </c>
      <c r="P19" s="222">
        <v>0.80059999999999998</v>
      </c>
      <c r="Q19" s="221">
        <v>0.83379999999999999</v>
      </c>
      <c r="R19" s="25">
        <v>0.83250000000000002</v>
      </c>
      <c r="S19" s="25">
        <v>0.8337</v>
      </c>
      <c r="T19" s="25">
        <v>0.8407</v>
      </c>
      <c r="U19" s="25">
        <v>0.82020000000000004</v>
      </c>
      <c r="V19" s="25">
        <v>0.81430000000000002</v>
      </c>
      <c r="W19" s="222">
        <v>0.83289999999999997</v>
      </c>
      <c r="X19" s="317">
        <v>0.8881</v>
      </c>
      <c r="Y19" s="318">
        <v>0.85340000000000005</v>
      </c>
      <c r="Z19" s="319">
        <v>0.82650000000000001</v>
      </c>
      <c r="AA19" s="319">
        <v>0.83099999999999996</v>
      </c>
      <c r="AB19" s="319">
        <v>0.83389999999999997</v>
      </c>
      <c r="AC19" s="319">
        <v>0.81130000000000002</v>
      </c>
      <c r="AD19" s="320">
        <v>0.81579999999999997</v>
      </c>
      <c r="AE19" s="28"/>
      <c r="AF19" s="28"/>
      <c r="AG19" s="28"/>
    </row>
    <row r="20" spans="1:33" x14ac:dyDescent="0.2">
      <c r="A20" s="255" t="s">
        <v>17</v>
      </c>
      <c r="B20" s="221">
        <v>4.2200000000000001E-2</v>
      </c>
      <c r="C20" s="25">
        <v>3.8800000000000001E-2</v>
      </c>
      <c r="D20" s="25">
        <v>3.2899999999999999E-2</v>
      </c>
      <c r="E20" s="25">
        <v>4.3200000000000002E-2</v>
      </c>
      <c r="F20" s="25">
        <v>3.6900000000000002E-2</v>
      </c>
      <c r="G20" s="25">
        <v>3.4000000000000002E-2</v>
      </c>
      <c r="H20" s="25">
        <v>3.9699999999999999E-2</v>
      </c>
      <c r="I20" s="25">
        <v>3.9199999999999999E-2</v>
      </c>
      <c r="J20" s="25">
        <v>3.7900000000000003E-2</v>
      </c>
      <c r="K20" s="25">
        <v>3.5400000000000001E-2</v>
      </c>
      <c r="L20" s="25">
        <v>3.9100000000000003E-2</v>
      </c>
      <c r="M20" s="25">
        <v>3.5999999999999997E-2</v>
      </c>
      <c r="N20" s="25">
        <v>3.8399999999999997E-2</v>
      </c>
      <c r="O20" s="25">
        <v>4.2700000000000002E-2</v>
      </c>
      <c r="P20" s="222">
        <v>3.6700000000000003E-2</v>
      </c>
      <c r="Q20" s="221">
        <v>3.6700000000000003E-2</v>
      </c>
      <c r="R20" s="25">
        <v>3.9399999999999998E-2</v>
      </c>
      <c r="S20" s="25">
        <v>3.6400000000000002E-2</v>
      </c>
      <c r="T20" s="25">
        <v>3.4200000000000001E-2</v>
      </c>
      <c r="U20" s="25">
        <v>4.1599999999999998E-2</v>
      </c>
      <c r="V20" s="25">
        <v>3.9E-2</v>
      </c>
      <c r="W20" s="222">
        <v>4.19E-2</v>
      </c>
      <c r="X20" s="317">
        <v>7.0800000000000002E-2</v>
      </c>
      <c r="Y20" s="318">
        <v>0.11310000000000001</v>
      </c>
      <c r="Z20" s="319">
        <v>9.9699999999999997E-2</v>
      </c>
      <c r="AA20" s="319">
        <v>9.5699999999999993E-2</v>
      </c>
      <c r="AB20" s="319">
        <v>9.2700000000000005E-2</v>
      </c>
      <c r="AC20" s="319">
        <v>9.9400000000000002E-2</v>
      </c>
      <c r="AD20" s="320">
        <v>0.10630000000000001</v>
      </c>
      <c r="AE20" s="28"/>
      <c r="AF20" s="28"/>
      <c r="AG20" s="28"/>
    </row>
    <row r="21" spans="1:33" x14ac:dyDescent="0.2">
      <c r="A21" s="255" t="s">
        <v>18</v>
      </c>
      <c r="B21" s="221">
        <v>6.1000000000000004E-3</v>
      </c>
      <c r="C21" s="25">
        <v>5.4000000000000003E-3</v>
      </c>
      <c r="D21" s="25">
        <v>0</v>
      </c>
      <c r="E21" s="25">
        <v>0</v>
      </c>
      <c r="F21" s="25">
        <v>6.6E-3</v>
      </c>
      <c r="G21" s="25">
        <v>6.0000000000000001E-3</v>
      </c>
      <c r="H21" s="25">
        <v>4.8999999999999998E-3</v>
      </c>
      <c r="I21" s="25">
        <v>6.7999999999999996E-3</v>
      </c>
      <c r="J21" s="25">
        <v>5.7999999999999996E-3</v>
      </c>
      <c r="K21" s="25">
        <v>5.7000000000000002E-3</v>
      </c>
      <c r="L21" s="25">
        <v>6.0000000000000001E-3</v>
      </c>
      <c r="M21" s="25">
        <v>0</v>
      </c>
      <c r="N21" s="25">
        <v>7.0000000000000001E-3</v>
      </c>
      <c r="O21" s="25">
        <v>4.7000000000000002E-3</v>
      </c>
      <c r="P21" s="222">
        <v>0</v>
      </c>
      <c r="Q21" s="221">
        <v>6.7000000000000002E-3</v>
      </c>
      <c r="R21" s="25">
        <v>4.1000000000000003E-3</v>
      </c>
      <c r="S21" s="25">
        <v>5.4000000000000003E-3</v>
      </c>
      <c r="T21" s="25">
        <v>4.4999999999999997E-3</v>
      </c>
      <c r="U21" s="25">
        <v>6.7000000000000002E-3</v>
      </c>
      <c r="V21" s="25">
        <v>4.7000000000000002E-3</v>
      </c>
      <c r="W21" s="222">
        <v>0</v>
      </c>
      <c r="X21" s="317"/>
      <c r="Y21" s="318"/>
      <c r="Z21" s="319">
        <v>5.7000000000000002E-3</v>
      </c>
      <c r="AA21" s="319">
        <v>4.4999999999999997E-3</v>
      </c>
      <c r="AB21" s="319">
        <v>4.7999999999999996E-3</v>
      </c>
      <c r="AC21" s="319">
        <v>6.1000000000000004E-3</v>
      </c>
      <c r="AD21" s="320"/>
      <c r="AE21" s="28"/>
      <c r="AF21" s="28"/>
      <c r="AG21" s="28"/>
    </row>
    <row r="22" spans="1:33" ht="14.25" x14ac:dyDescent="0.2">
      <c r="A22" s="255" t="s">
        <v>185</v>
      </c>
      <c r="B22" s="221">
        <v>0.13849999999999996</v>
      </c>
      <c r="C22" s="25">
        <v>0.17689999999999997</v>
      </c>
      <c r="D22" s="25">
        <v>0.17699999999999991</v>
      </c>
      <c r="E22" s="25">
        <v>0.15869999999999987</v>
      </c>
      <c r="F22" s="25">
        <v>0.21449999999999997</v>
      </c>
      <c r="G22" s="25">
        <v>0.14049999999999993</v>
      </c>
      <c r="H22" s="25">
        <v>0.11910000000000004</v>
      </c>
      <c r="I22" s="25">
        <v>0.14289999999999989</v>
      </c>
      <c r="J22" s="25">
        <v>0.11620000000000003</v>
      </c>
      <c r="K22" s="25">
        <v>0.10989999999999997</v>
      </c>
      <c r="L22" s="25">
        <v>0.15410000000000001</v>
      </c>
      <c r="M22" s="25">
        <v>0.1613999999999999</v>
      </c>
      <c r="N22" s="25">
        <v>0.14899999999999999</v>
      </c>
      <c r="O22" s="25">
        <v>0.15730000000000008</v>
      </c>
      <c r="P22" s="222">
        <v>0.16269999999999998</v>
      </c>
      <c r="Q22" s="221">
        <v>0.12280000000000002</v>
      </c>
      <c r="R22" s="25">
        <v>0.124</v>
      </c>
      <c r="S22" s="25">
        <v>0.1245</v>
      </c>
      <c r="T22" s="25">
        <v>0.1206000000000001</v>
      </c>
      <c r="U22" s="25">
        <v>0.13150000000000006</v>
      </c>
      <c r="V22" s="25">
        <v>0.14199999999999999</v>
      </c>
      <c r="W22" s="222">
        <v>0.12519999999999987</v>
      </c>
      <c r="X22" s="317">
        <v>4.1100000000000053E-2</v>
      </c>
      <c r="Y22" s="318">
        <v>3.350000000000003E-2</v>
      </c>
      <c r="Z22" s="319">
        <v>6.8099999999999827E-2</v>
      </c>
      <c r="AA22" s="319">
        <v>6.8800000000000194E-2</v>
      </c>
      <c r="AB22" s="319">
        <v>6.860000000000005E-2</v>
      </c>
      <c r="AC22" s="319">
        <v>8.3199999999999885E-2</v>
      </c>
      <c r="AD22" s="320">
        <v>7.7900000000000025E-2</v>
      </c>
      <c r="AE22" s="28"/>
      <c r="AF22" s="28"/>
      <c r="AG22" s="28"/>
    </row>
    <row r="23" spans="1:33" x14ac:dyDescent="0.2">
      <c r="A23" s="257" t="s">
        <v>151</v>
      </c>
      <c r="B23" s="288">
        <f>SUM(B19:B22)</f>
        <v>1</v>
      </c>
      <c r="C23" s="321">
        <f t="shared" ref="C23:W23" si="2">SUM(C19:C22)</f>
        <v>1</v>
      </c>
      <c r="D23" s="321">
        <f t="shared" si="2"/>
        <v>1</v>
      </c>
      <c r="E23" s="321">
        <f t="shared" si="2"/>
        <v>0.99999999999999989</v>
      </c>
      <c r="F23" s="321">
        <f t="shared" si="2"/>
        <v>1</v>
      </c>
      <c r="G23" s="321">
        <f t="shared" si="2"/>
        <v>1</v>
      </c>
      <c r="H23" s="321">
        <f t="shared" si="2"/>
        <v>1</v>
      </c>
      <c r="I23" s="321">
        <f t="shared" si="2"/>
        <v>1</v>
      </c>
      <c r="J23" s="321">
        <f t="shared" si="2"/>
        <v>1</v>
      </c>
      <c r="K23" s="321">
        <f t="shared" si="2"/>
        <v>1</v>
      </c>
      <c r="L23" s="321">
        <f t="shared" si="2"/>
        <v>1</v>
      </c>
      <c r="M23" s="321">
        <f t="shared" si="2"/>
        <v>0.99999999999999989</v>
      </c>
      <c r="N23" s="321">
        <f t="shared" si="2"/>
        <v>1</v>
      </c>
      <c r="O23" s="321">
        <f t="shared" si="2"/>
        <v>1</v>
      </c>
      <c r="P23" s="322">
        <f t="shared" si="2"/>
        <v>0.99999999999999989</v>
      </c>
      <c r="Q23" s="288">
        <f t="shared" si="2"/>
        <v>1</v>
      </c>
      <c r="R23" s="321">
        <f t="shared" si="2"/>
        <v>1</v>
      </c>
      <c r="S23" s="321">
        <f t="shared" si="2"/>
        <v>1</v>
      </c>
      <c r="T23" s="321">
        <f t="shared" si="2"/>
        <v>1</v>
      </c>
      <c r="U23" s="321">
        <f t="shared" si="2"/>
        <v>1</v>
      </c>
      <c r="V23" s="321">
        <f t="shared" si="2"/>
        <v>1</v>
      </c>
      <c r="W23" s="322">
        <f t="shared" si="2"/>
        <v>0.99999999999999989</v>
      </c>
      <c r="X23" s="256">
        <f t="shared" ref="X23:AD23" si="3">SUM(X19:X22)</f>
        <v>1</v>
      </c>
      <c r="Y23" s="288">
        <f t="shared" si="3"/>
        <v>1</v>
      </c>
      <c r="Z23" s="321">
        <f t="shared" si="3"/>
        <v>0.99999999999999989</v>
      </c>
      <c r="AA23" s="321">
        <f t="shared" si="3"/>
        <v>1</v>
      </c>
      <c r="AB23" s="321">
        <f t="shared" si="3"/>
        <v>1</v>
      </c>
      <c r="AC23" s="321">
        <f t="shared" si="3"/>
        <v>1</v>
      </c>
      <c r="AD23" s="322">
        <f t="shared" si="3"/>
        <v>1</v>
      </c>
      <c r="AE23" s="28"/>
      <c r="AF23" s="28"/>
      <c r="AG23" s="28"/>
    </row>
    <row r="24" spans="1:33" ht="14.25" x14ac:dyDescent="0.2">
      <c r="A24" s="255" t="s">
        <v>185</v>
      </c>
      <c r="B24" s="221">
        <v>3.5900000000000043E-2</v>
      </c>
      <c r="C24" s="25">
        <v>3.2000000000000028E-2</v>
      </c>
      <c r="D24" s="25">
        <v>3.9400000000000102E-2</v>
      </c>
      <c r="E24" s="25">
        <v>4.1100000000000136E-2</v>
      </c>
      <c r="F24" s="25">
        <v>1.7000000000000348E-3</v>
      </c>
      <c r="G24" s="25">
        <v>5.5900000000000061E-2</v>
      </c>
      <c r="H24" s="25">
        <v>0.10509999999999997</v>
      </c>
      <c r="I24" s="25">
        <v>3.3300000000000107E-2</v>
      </c>
      <c r="J24" s="25">
        <v>0.18189999999999995</v>
      </c>
      <c r="K24" s="25">
        <v>8.6500000000000021E-2</v>
      </c>
      <c r="L24" s="25">
        <v>2.629999999999999E-2</v>
      </c>
      <c r="M24" s="25">
        <v>3.1500000000000083E-2</v>
      </c>
      <c r="N24" s="25">
        <v>7.2599999999999998E-2</v>
      </c>
      <c r="O24" s="25">
        <v>2.6899999999999924E-2</v>
      </c>
      <c r="P24" s="222">
        <v>3.2200000000000006E-2</v>
      </c>
      <c r="Q24" s="221">
        <v>7.669999999999999E-2</v>
      </c>
      <c r="R24" s="25">
        <v>8.660000000000001E-2</v>
      </c>
      <c r="S24" s="25">
        <v>9.6799999999999997E-2</v>
      </c>
      <c r="T24" s="25">
        <v>0.1077999999999999</v>
      </c>
      <c r="U24" s="25">
        <v>6.899999999999995E-2</v>
      </c>
      <c r="V24" s="25">
        <v>5.8400000000000007E-2</v>
      </c>
      <c r="W24" s="222">
        <v>7.3300000000000143E-2</v>
      </c>
      <c r="X24" s="317">
        <v>0.15579999999999994</v>
      </c>
      <c r="Y24" s="318">
        <v>0.11719999999999997</v>
      </c>
      <c r="Z24" s="319">
        <v>0.10320000000000018</v>
      </c>
      <c r="AA24" s="319">
        <v>9.8599999999999799E-2</v>
      </c>
      <c r="AB24" s="319">
        <v>6.8899999999999961E-2</v>
      </c>
      <c r="AC24" s="319">
        <v>0.11580000000000013</v>
      </c>
      <c r="AD24" s="320">
        <v>7.6799999999999979E-2</v>
      </c>
      <c r="AE24" s="28"/>
      <c r="AF24" s="28"/>
      <c r="AG24" s="28"/>
    </row>
    <row r="25" spans="1:33" x14ac:dyDescent="0.2">
      <c r="A25" s="255" t="s">
        <v>19</v>
      </c>
      <c r="B25" s="221">
        <v>0.84030000000000005</v>
      </c>
      <c r="C25" s="25">
        <v>0.84699999999999998</v>
      </c>
      <c r="D25" s="25">
        <v>0.88239999999999996</v>
      </c>
      <c r="E25" s="25">
        <v>0.84899999999999998</v>
      </c>
      <c r="F25" s="25">
        <v>0.90659999999999996</v>
      </c>
      <c r="G25" s="25">
        <v>0.83530000000000004</v>
      </c>
      <c r="H25" s="25">
        <v>0.75249999999999995</v>
      </c>
      <c r="I25" s="25">
        <v>0.85419999999999996</v>
      </c>
      <c r="J25" s="25">
        <v>0.72770000000000001</v>
      </c>
      <c r="K25" s="25">
        <v>0.79579999999999995</v>
      </c>
      <c r="L25" s="25">
        <v>0.83740000000000003</v>
      </c>
      <c r="M25" s="25">
        <v>0.8417</v>
      </c>
      <c r="N25" s="25">
        <v>0.76529999999999998</v>
      </c>
      <c r="O25" s="25">
        <v>0.83209999999999995</v>
      </c>
      <c r="P25" s="222">
        <v>0.83989999999999998</v>
      </c>
      <c r="Q25" s="221">
        <v>0.80379999999999996</v>
      </c>
      <c r="R25" s="25">
        <v>0.78059999999999996</v>
      </c>
      <c r="S25" s="25">
        <v>0.77990000000000004</v>
      </c>
      <c r="T25" s="25">
        <v>0.77410000000000001</v>
      </c>
      <c r="U25" s="25">
        <v>0.78610000000000002</v>
      </c>
      <c r="V25" s="25">
        <v>0.80179999999999996</v>
      </c>
      <c r="W25" s="222">
        <v>0.78820000000000001</v>
      </c>
      <c r="X25" s="317">
        <v>0.74219999999999997</v>
      </c>
      <c r="Y25" s="318">
        <v>0.71730000000000005</v>
      </c>
      <c r="Z25" s="319">
        <v>0.77400000000000002</v>
      </c>
      <c r="AA25" s="319">
        <v>0.78139999999999998</v>
      </c>
      <c r="AB25" s="319">
        <v>0.82089999999999996</v>
      </c>
      <c r="AC25" s="319">
        <v>0.74099999999999999</v>
      </c>
      <c r="AD25" s="320">
        <v>0.76639999999999997</v>
      </c>
      <c r="AE25" s="28"/>
      <c r="AF25" s="28"/>
      <c r="AG25" s="28"/>
    </row>
    <row r="26" spans="1:33" x14ac:dyDescent="0.2">
      <c r="A26" s="255" t="s">
        <v>24</v>
      </c>
      <c r="B26" s="221">
        <v>1.84E-2</v>
      </c>
      <c r="C26" s="25">
        <v>1.7899999999999999E-2</v>
      </c>
      <c r="D26" s="25">
        <v>1.34E-2</v>
      </c>
      <c r="E26" s="25">
        <v>1.61E-2</v>
      </c>
      <c r="F26" s="25">
        <v>1.24E-2</v>
      </c>
      <c r="G26" s="25">
        <v>1.15E-2</v>
      </c>
      <c r="H26" s="25">
        <v>0</v>
      </c>
      <c r="I26" s="25">
        <v>2.1700000000000001E-2</v>
      </c>
      <c r="J26" s="25">
        <v>0</v>
      </c>
      <c r="K26" s="25">
        <v>5.8999999999999999E-3</v>
      </c>
      <c r="L26" s="25">
        <v>1.9800000000000002E-2</v>
      </c>
      <c r="M26" s="25">
        <v>2.0500000000000001E-2</v>
      </c>
      <c r="N26" s="25">
        <v>7.4000000000000003E-3</v>
      </c>
      <c r="O26" s="25">
        <v>2.3300000000000001E-2</v>
      </c>
      <c r="P26" s="222">
        <v>2.23E-2</v>
      </c>
      <c r="Q26" s="221">
        <v>9.5999999999999992E-3</v>
      </c>
      <c r="R26" s="25">
        <v>3.8999999999999998E-3</v>
      </c>
      <c r="S26" s="25">
        <v>0</v>
      </c>
      <c r="T26" s="25">
        <v>0</v>
      </c>
      <c r="U26" s="25">
        <v>6.0000000000000001E-3</v>
      </c>
      <c r="V26" s="25">
        <v>1.21E-2</v>
      </c>
      <c r="W26" s="222">
        <v>8.5000000000000006E-3</v>
      </c>
      <c r="X26" s="317"/>
      <c r="Y26" s="318"/>
      <c r="Z26" s="319"/>
      <c r="AA26" s="319">
        <v>3.5999999999999999E-3</v>
      </c>
      <c r="AB26" s="319">
        <v>5.7000000000000002E-3</v>
      </c>
      <c r="AC26" s="319"/>
      <c r="AD26" s="320">
        <v>3.8E-3</v>
      </c>
      <c r="AE26" s="28"/>
      <c r="AF26" s="28"/>
      <c r="AG26" s="28"/>
    </row>
    <row r="27" spans="1:33" x14ac:dyDescent="0.2">
      <c r="A27" s="255" t="s">
        <v>20</v>
      </c>
      <c r="B27" s="221">
        <v>3.5000000000000003E-2</v>
      </c>
      <c r="C27" s="25">
        <v>3.9699999999999999E-2</v>
      </c>
      <c r="D27" s="25">
        <v>2.6100000000000002E-2</v>
      </c>
      <c r="E27" s="25">
        <v>3.3500000000000002E-2</v>
      </c>
      <c r="F27" s="25">
        <v>2.75E-2</v>
      </c>
      <c r="G27" s="25">
        <v>3.9199999999999999E-2</v>
      </c>
      <c r="H27" s="25">
        <v>5.9299999999999999E-2</v>
      </c>
      <c r="I27" s="25">
        <v>3.5000000000000003E-2</v>
      </c>
      <c r="J27" s="25">
        <v>3.9699999999999999E-2</v>
      </c>
      <c r="K27" s="25">
        <v>3.9800000000000002E-2</v>
      </c>
      <c r="L27" s="25">
        <v>3.2300000000000002E-2</v>
      </c>
      <c r="M27" s="25">
        <v>3.3500000000000002E-2</v>
      </c>
      <c r="N27" s="25">
        <v>5.4300000000000001E-2</v>
      </c>
      <c r="O27" s="25">
        <v>3.6499999999999998E-2</v>
      </c>
      <c r="P27" s="222">
        <v>3.3000000000000002E-2</v>
      </c>
      <c r="Q27" s="221">
        <v>4.5600000000000002E-2</v>
      </c>
      <c r="R27" s="25">
        <v>5.3699999999999998E-2</v>
      </c>
      <c r="S27" s="25">
        <v>5.5599999999999997E-2</v>
      </c>
      <c r="T27" s="25">
        <v>5.0799999999999998E-2</v>
      </c>
      <c r="U27" s="25">
        <v>5.4300000000000001E-2</v>
      </c>
      <c r="V27" s="25">
        <v>5.8000000000000003E-2</v>
      </c>
      <c r="W27" s="222">
        <v>4.9599999999999998E-2</v>
      </c>
      <c r="X27" s="317">
        <v>4.3999999999999997E-2</v>
      </c>
      <c r="Y27" s="318">
        <v>3.39E-2</v>
      </c>
      <c r="Z27" s="319">
        <v>3.73E-2</v>
      </c>
      <c r="AA27" s="319">
        <v>3.4000000000000002E-2</v>
      </c>
      <c r="AB27" s="319">
        <v>2.8299999999999999E-2</v>
      </c>
      <c r="AC27" s="319">
        <v>4.1700000000000001E-2</v>
      </c>
      <c r="AD27" s="320">
        <v>3.9800000000000002E-2</v>
      </c>
      <c r="AE27" s="28"/>
      <c r="AF27" s="28"/>
      <c r="AG27" s="28"/>
    </row>
    <row r="28" spans="1:33" ht="14.25" x14ac:dyDescent="0.2">
      <c r="A28" s="255" t="s">
        <v>186</v>
      </c>
      <c r="B28" s="221">
        <v>5.7200000000000001E-2</v>
      </c>
      <c r="C28" s="25">
        <v>4.0099999999999997E-2</v>
      </c>
      <c r="D28" s="25">
        <v>1.8200000000000001E-2</v>
      </c>
      <c r="E28" s="25">
        <v>4.0099999999999997E-2</v>
      </c>
      <c r="F28" s="25">
        <v>4.2200000000000001E-2</v>
      </c>
      <c r="G28" s="25">
        <v>4.2599999999999999E-2</v>
      </c>
      <c r="H28" s="25">
        <v>6.08E-2</v>
      </c>
      <c r="I28" s="25">
        <v>4.3999999999999997E-2</v>
      </c>
      <c r="J28" s="25">
        <v>3.7400000000000003E-2</v>
      </c>
      <c r="K28" s="25">
        <v>6.25E-2</v>
      </c>
      <c r="L28" s="25">
        <v>4.2000000000000003E-2</v>
      </c>
      <c r="M28" s="25">
        <v>2.6800000000000001E-2</v>
      </c>
      <c r="N28" s="25">
        <v>4.9200000000000001E-2</v>
      </c>
      <c r="O28" s="25">
        <v>3.5999999999999997E-2</v>
      </c>
      <c r="P28" s="222">
        <v>2.6599999999999999E-2</v>
      </c>
      <c r="Q28" s="221">
        <v>5.3999999999999999E-2</v>
      </c>
      <c r="R28" s="25">
        <v>6.7299999999999999E-2</v>
      </c>
      <c r="S28" s="25">
        <v>5.4800000000000001E-2</v>
      </c>
      <c r="T28" s="25">
        <v>5.74E-2</v>
      </c>
      <c r="U28" s="25">
        <v>6.8900000000000003E-2</v>
      </c>
      <c r="V28" s="25">
        <v>6.2300000000000001E-2</v>
      </c>
      <c r="W28" s="222">
        <v>6.3100000000000003E-2</v>
      </c>
      <c r="X28" s="317">
        <v>3.3799999999999997E-2</v>
      </c>
      <c r="Y28" s="318">
        <v>0.1192</v>
      </c>
      <c r="Z28" s="319">
        <v>6.2300000000000001E-2</v>
      </c>
      <c r="AA28" s="319">
        <v>5.6300000000000003E-2</v>
      </c>
      <c r="AB28" s="319">
        <v>6.4600000000000005E-2</v>
      </c>
      <c r="AC28" s="319">
        <v>6.1100000000000002E-2</v>
      </c>
      <c r="AD28" s="320">
        <v>0.10050000000000001</v>
      </c>
      <c r="AE28" s="28"/>
      <c r="AF28" s="28"/>
      <c r="AG28" s="28"/>
    </row>
    <row r="29" spans="1:33" x14ac:dyDescent="0.2">
      <c r="A29" s="255" t="s">
        <v>5</v>
      </c>
      <c r="B29" s="221">
        <v>1.32E-2</v>
      </c>
      <c r="C29" s="25">
        <v>2.3400000000000001E-2</v>
      </c>
      <c r="D29" s="25">
        <v>2.0400000000000001E-2</v>
      </c>
      <c r="E29" s="25">
        <v>2.01E-2</v>
      </c>
      <c r="F29" s="25">
        <v>9.4000000000000004E-3</v>
      </c>
      <c r="G29" s="25">
        <v>1.55E-2</v>
      </c>
      <c r="H29" s="25">
        <v>2.2200000000000001E-2</v>
      </c>
      <c r="I29" s="25">
        <v>1.2E-2</v>
      </c>
      <c r="J29" s="25">
        <v>1.3299999999999999E-2</v>
      </c>
      <c r="K29" s="25">
        <v>9.4000000000000004E-3</v>
      </c>
      <c r="L29" s="25">
        <v>4.2299999999999997E-2</v>
      </c>
      <c r="M29" s="25">
        <v>4.5900000000000003E-2</v>
      </c>
      <c r="N29" s="25">
        <v>5.1200000000000002E-2</v>
      </c>
      <c r="O29" s="25">
        <v>4.4999999999999998E-2</v>
      </c>
      <c r="P29" s="222">
        <v>4.6100000000000002E-2</v>
      </c>
      <c r="Q29" s="221">
        <v>1.0200000000000001E-2</v>
      </c>
      <c r="R29" s="25">
        <v>7.9000000000000008E-3</v>
      </c>
      <c r="S29" s="25">
        <v>1.29E-2</v>
      </c>
      <c r="T29" s="25">
        <v>0.01</v>
      </c>
      <c r="U29" s="25">
        <v>1.5699999999999999E-2</v>
      </c>
      <c r="V29" s="25">
        <v>7.3000000000000001E-3</v>
      </c>
      <c r="W29" s="222">
        <v>1.72E-2</v>
      </c>
      <c r="X29" s="317">
        <v>2.4299999999999999E-2</v>
      </c>
      <c r="Y29" s="318">
        <v>1.2500000000000001E-2</v>
      </c>
      <c r="Z29" s="319">
        <v>2.3300000000000001E-2</v>
      </c>
      <c r="AA29" s="319">
        <v>2.6100000000000002E-2</v>
      </c>
      <c r="AB29" s="319">
        <v>1.18E-2</v>
      </c>
      <c r="AC29" s="319">
        <v>4.0399999999999998E-2</v>
      </c>
      <c r="AD29" s="320">
        <v>1.26E-2</v>
      </c>
      <c r="AE29" s="28"/>
      <c r="AF29" s="28"/>
      <c r="AG29" s="28"/>
    </row>
    <row r="30" spans="1:33" x14ac:dyDescent="0.2">
      <c r="A30" s="257" t="s">
        <v>152</v>
      </c>
      <c r="B30" s="288">
        <f>SUM(B24:B29)</f>
        <v>1.0000000000000002</v>
      </c>
      <c r="C30" s="321">
        <f t="shared" ref="C30:W30" si="4">SUM(C24:C29)</f>
        <v>1.0001</v>
      </c>
      <c r="D30" s="321">
        <f t="shared" si="4"/>
        <v>0.99990000000000001</v>
      </c>
      <c r="E30" s="321">
        <f t="shared" si="4"/>
        <v>0.99990000000000012</v>
      </c>
      <c r="F30" s="321">
        <f t="shared" si="4"/>
        <v>0.99979999999999991</v>
      </c>
      <c r="G30" s="321">
        <f t="shared" si="4"/>
        <v>1</v>
      </c>
      <c r="H30" s="321">
        <f t="shared" si="4"/>
        <v>0.9998999999999999</v>
      </c>
      <c r="I30" s="321">
        <f t="shared" si="4"/>
        <v>1.0002000000000002</v>
      </c>
      <c r="J30" s="321">
        <f t="shared" si="4"/>
        <v>0.99999999999999989</v>
      </c>
      <c r="K30" s="321">
        <f t="shared" si="4"/>
        <v>0.9998999999999999</v>
      </c>
      <c r="L30" s="321">
        <f t="shared" si="4"/>
        <v>1.0001</v>
      </c>
      <c r="M30" s="321">
        <f t="shared" si="4"/>
        <v>0.99990000000000012</v>
      </c>
      <c r="N30" s="321">
        <f t="shared" si="4"/>
        <v>1</v>
      </c>
      <c r="O30" s="321">
        <f t="shared" si="4"/>
        <v>0.99979999999999991</v>
      </c>
      <c r="P30" s="322">
        <f t="shared" si="4"/>
        <v>1.0001</v>
      </c>
      <c r="Q30" s="288">
        <f t="shared" si="4"/>
        <v>0.99990000000000001</v>
      </c>
      <c r="R30" s="321">
        <f t="shared" si="4"/>
        <v>1</v>
      </c>
      <c r="S30" s="321">
        <f t="shared" si="4"/>
        <v>1</v>
      </c>
      <c r="T30" s="321">
        <f t="shared" si="4"/>
        <v>1.0000999999999998</v>
      </c>
      <c r="U30" s="321">
        <f t="shared" si="4"/>
        <v>1</v>
      </c>
      <c r="V30" s="321">
        <f t="shared" si="4"/>
        <v>0.99990000000000001</v>
      </c>
      <c r="W30" s="322">
        <f t="shared" si="4"/>
        <v>0.99990000000000012</v>
      </c>
      <c r="X30" s="256">
        <f t="shared" ref="X30:AD30" si="5">SUM(X24:X29)</f>
        <v>1.0001</v>
      </c>
      <c r="Y30" s="288">
        <f t="shared" si="5"/>
        <v>1.0001</v>
      </c>
      <c r="Z30" s="321">
        <f t="shared" si="5"/>
        <v>1.0001000000000002</v>
      </c>
      <c r="AA30" s="321">
        <f t="shared" si="5"/>
        <v>0.99999999999999989</v>
      </c>
      <c r="AB30" s="321">
        <f t="shared" si="5"/>
        <v>1.0002</v>
      </c>
      <c r="AC30" s="321">
        <f t="shared" si="5"/>
        <v>1.0000000000000002</v>
      </c>
      <c r="AD30" s="322">
        <f t="shared" si="5"/>
        <v>0.99990000000000001</v>
      </c>
      <c r="AE30" s="28"/>
      <c r="AF30" s="28"/>
      <c r="AG30" s="28"/>
    </row>
    <row r="31" spans="1:33" x14ac:dyDescent="0.2">
      <c r="A31" s="255" t="s">
        <v>21</v>
      </c>
      <c r="B31" s="221">
        <v>1.8833</v>
      </c>
      <c r="C31" s="25">
        <v>1.8779999999999999</v>
      </c>
      <c r="D31" s="25">
        <v>1.9286000000000001</v>
      </c>
      <c r="E31" s="25">
        <v>1.8997999999999999</v>
      </c>
      <c r="F31" s="25">
        <v>1.9178999999999999</v>
      </c>
      <c r="G31" s="25">
        <v>1.8859999999999999</v>
      </c>
      <c r="H31" s="25">
        <v>1.8381000000000001</v>
      </c>
      <c r="I31" s="25">
        <v>1.8915999999999999</v>
      </c>
      <c r="J31" s="25">
        <v>1.9077</v>
      </c>
      <c r="K31" s="25">
        <v>1.8778999999999999</v>
      </c>
      <c r="L31" s="25">
        <v>1.8705000000000001</v>
      </c>
      <c r="M31" s="25">
        <v>1.8756999999999999</v>
      </c>
      <c r="N31" s="25">
        <v>1.8221000000000001</v>
      </c>
      <c r="O31" s="25">
        <v>1.8653</v>
      </c>
      <c r="P31" s="222">
        <v>1.8757999999999999</v>
      </c>
      <c r="Q31" s="221">
        <v>1.8717999999999999</v>
      </c>
      <c r="R31" s="25">
        <v>1.8528</v>
      </c>
      <c r="S31" s="25">
        <v>1.8574999999999999</v>
      </c>
      <c r="T31" s="25">
        <v>1.8653</v>
      </c>
      <c r="U31" s="25">
        <v>1.8423</v>
      </c>
      <c r="V31" s="25">
        <v>1.8412999999999999</v>
      </c>
      <c r="W31" s="222">
        <v>1.8537999999999999</v>
      </c>
      <c r="X31" s="317">
        <v>1.9247000000000001</v>
      </c>
      <c r="Y31" s="318">
        <v>1.9135</v>
      </c>
      <c r="Z31" s="319">
        <v>1.9396</v>
      </c>
      <c r="AA31" s="319">
        <v>1.9418</v>
      </c>
      <c r="AB31" s="319">
        <v>1.9540999999999999</v>
      </c>
      <c r="AC31" s="319">
        <v>1.9146000000000001</v>
      </c>
      <c r="AD31" s="320">
        <v>1.9097</v>
      </c>
      <c r="AE31" s="28"/>
      <c r="AF31" s="28"/>
      <c r="AG31" s="28"/>
    </row>
    <row r="32" spans="1:33" x14ac:dyDescent="0.2">
      <c r="A32" s="255" t="s">
        <v>6</v>
      </c>
      <c r="B32" s="221">
        <v>0.1167</v>
      </c>
      <c r="C32" s="25">
        <v>0.122</v>
      </c>
      <c r="D32" s="25">
        <v>7.1400000000000005E-2</v>
      </c>
      <c r="E32" s="25">
        <v>0.1002</v>
      </c>
      <c r="F32" s="25">
        <v>8.2100000000000006E-2</v>
      </c>
      <c r="G32" s="25">
        <v>0.114</v>
      </c>
      <c r="H32" s="25">
        <v>0.16189999999999999</v>
      </c>
      <c r="I32" s="25">
        <v>0.1084</v>
      </c>
      <c r="J32" s="25">
        <v>9.2299999999999993E-2</v>
      </c>
      <c r="K32" s="25">
        <v>0.1221</v>
      </c>
      <c r="L32" s="25">
        <v>0.1295</v>
      </c>
      <c r="M32" s="25">
        <v>0.12429999999999999</v>
      </c>
      <c r="N32" s="25">
        <v>0.1779</v>
      </c>
      <c r="O32" s="25">
        <v>0.13469999999999999</v>
      </c>
      <c r="P32" s="222">
        <v>0.1242</v>
      </c>
      <c r="Q32" s="221">
        <v>0.12820000000000001</v>
      </c>
      <c r="R32" s="25">
        <v>0.1472</v>
      </c>
      <c r="S32" s="25">
        <v>0.14249999999999999</v>
      </c>
      <c r="T32" s="25">
        <v>0.13469999999999999</v>
      </c>
      <c r="U32" s="25">
        <v>0.15770000000000001</v>
      </c>
      <c r="V32" s="25">
        <v>0.15870000000000001</v>
      </c>
      <c r="W32" s="222">
        <v>0.1462</v>
      </c>
      <c r="X32" s="317">
        <v>7.5300000000000006E-2</v>
      </c>
      <c r="Y32" s="318">
        <v>8.6499999999999994E-2</v>
      </c>
      <c r="Z32" s="319">
        <v>6.0400000000000002E-2</v>
      </c>
      <c r="AA32" s="319">
        <v>5.8200000000000002E-2</v>
      </c>
      <c r="AB32" s="319">
        <v>4.5900000000000003E-2</v>
      </c>
      <c r="AC32" s="319">
        <v>8.5400000000000004E-2</v>
      </c>
      <c r="AD32" s="320">
        <v>9.0300000000000005E-2</v>
      </c>
      <c r="AE32" s="28"/>
      <c r="AF32" s="28"/>
      <c r="AG32" s="28"/>
    </row>
    <row r="33" spans="1:33" x14ac:dyDescent="0.2">
      <c r="A33" s="257" t="s">
        <v>153</v>
      </c>
      <c r="B33" s="288">
        <f t="shared" ref="B33:AD33" si="6">SUM(B31:B32)</f>
        <v>2</v>
      </c>
      <c r="C33" s="321">
        <f t="shared" si="6"/>
        <v>2</v>
      </c>
      <c r="D33" s="321">
        <f t="shared" si="6"/>
        <v>2</v>
      </c>
      <c r="E33" s="321">
        <f t="shared" si="6"/>
        <v>2</v>
      </c>
      <c r="F33" s="321">
        <f t="shared" si="6"/>
        <v>2</v>
      </c>
      <c r="G33" s="321">
        <f t="shared" si="6"/>
        <v>2</v>
      </c>
      <c r="H33" s="321">
        <f t="shared" si="6"/>
        <v>2</v>
      </c>
      <c r="I33" s="321">
        <f t="shared" si="6"/>
        <v>2</v>
      </c>
      <c r="J33" s="321">
        <f t="shared" si="6"/>
        <v>2</v>
      </c>
      <c r="K33" s="321">
        <f t="shared" si="6"/>
        <v>2</v>
      </c>
      <c r="L33" s="321">
        <f t="shared" si="6"/>
        <v>2</v>
      </c>
      <c r="M33" s="321">
        <f t="shared" si="6"/>
        <v>2</v>
      </c>
      <c r="N33" s="321">
        <f t="shared" si="6"/>
        <v>2</v>
      </c>
      <c r="O33" s="321">
        <f t="shared" si="6"/>
        <v>2</v>
      </c>
      <c r="P33" s="322">
        <f t="shared" si="6"/>
        <v>2</v>
      </c>
      <c r="Q33" s="288">
        <f t="shared" si="6"/>
        <v>2</v>
      </c>
      <c r="R33" s="321">
        <f t="shared" si="6"/>
        <v>2</v>
      </c>
      <c r="S33" s="321">
        <f t="shared" si="6"/>
        <v>2</v>
      </c>
      <c r="T33" s="321">
        <f t="shared" si="6"/>
        <v>2</v>
      </c>
      <c r="U33" s="321">
        <f t="shared" si="6"/>
        <v>2</v>
      </c>
      <c r="V33" s="321">
        <f t="shared" si="6"/>
        <v>2</v>
      </c>
      <c r="W33" s="322">
        <f t="shared" si="6"/>
        <v>2</v>
      </c>
      <c r="X33" s="256">
        <f t="shared" si="6"/>
        <v>2</v>
      </c>
      <c r="Y33" s="288">
        <f t="shared" si="6"/>
        <v>2</v>
      </c>
      <c r="Z33" s="321">
        <f t="shared" si="6"/>
        <v>2</v>
      </c>
      <c r="AA33" s="321">
        <f t="shared" si="6"/>
        <v>2</v>
      </c>
      <c r="AB33" s="321">
        <f t="shared" si="6"/>
        <v>2</v>
      </c>
      <c r="AC33" s="321">
        <f t="shared" si="6"/>
        <v>2</v>
      </c>
      <c r="AD33" s="322">
        <f t="shared" si="6"/>
        <v>2</v>
      </c>
      <c r="AE33" s="28"/>
      <c r="AF33" s="28"/>
      <c r="AG33" s="28"/>
    </row>
    <row r="34" spans="1:33" x14ac:dyDescent="0.2">
      <c r="A34" s="258" t="s">
        <v>118</v>
      </c>
      <c r="B34" s="323">
        <v>4</v>
      </c>
      <c r="C34" s="324">
        <v>4</v>
      </c>
      <c r="D34" s="324">
        <v>4</v>
      </c>
      <c r="E34" s="324">
        <v>4</v>
      </c>
      <c r="F34" s="324">
        <v>4</v>
      </c>
      <c r="G34" s="324">
        <v>4</v>
      </c>
      <c r="H34" s="324">
        <v>4</v>
      </c>
      <c r="I34" s="324">
        <v>4</v>
      </c>
      <c r="J34" s="324">
        <v>4</v>
      </c>
      <c r="K34" s="324">
        <v>4</v>
      </c>
      <c r="L34" s="324">
        <v>4</v>
      </c>
      <c r="M34" s="324">
        <v>4</v>
      </c>
      <c r="N34" s="324">
        <v>4</v>
      </c>
      <c r="O34" s="324">
        <v>4</v>
      </c>
      <c r="P34" s="325">
        <v>4</v>
      </c>
      <c r="Q34" s="323">
        <v>4</v>
      </c>
      <c r="R34" s="324">
        <v>4</v>
      </c>
      <c r="S34" s="324">
        <v>4</v>
      </c>
      <c r="T34" s="324">
        <v>4</v>
      </c>
      <c r="U34" s="324">
        <v>4</v>
      </c>
      <c r="V34" s="324">
        <v>4</v>
      </c>
      <c r="W34" s="325">
        <v>4</v>
      </c>
      <c r="X34" s="275">
        <v>4</v>
      </c>
      <c r="Y34" s="323">
        <v>4</v>
      </c>
      <c r="Z34" s="324">
        <v>4</v>
      </c>
      <c r="AA34" s="324">
        <v>4</v>
      </c>
      <c r="AB34" s="324">
        <v>4</v>
      </c>
      <c r="AC34" s="324">
        <v>4</v>
      </c>
      <c r="AD34" s="325">
        <v>4</v>
      </c>
      <c r="AE34" s="28"/>
      <c r="AF34" s="28"/>
      <c r="AG34" s="28"/>
    </row>
    <row r="35" spans="1:33" x14ac:dyDescent="0.2">
      <c r="A35" s="258" t="s">
        <v>119</v>
      </c>
      <c r="B35" s="323">
        <v>6</v>
      </c>
      <c r="C35" s="324">
        <v>6</v>
      </c>
      <c r="D35" s="324">
        <v>6</v>
      </c>
      <c r="E35" s="324">
        <v>6</v>
      </c>
      <c r="F35" s="324">
        <v>6</v>
      </c>
      <c r="G35" s="324">
        <v>6</v>
      </c>
      <c r="H35" s="324">
        <v>6</v>
      </c>
      <c r="I35" s="324">
        <v>6</v>
      </c>
      <c r="J35" s="324">
        <v>6</v>
      </c>
      <c r="K35" s="324">
        <v>6</v>
      </c>
      <c r="L35" s="324">
        <v>6</v>
      </c>
      <c r="M35" s="324">
        <v>6</v>
      </c>
      <c r="N35" s="324">
        <v>6</v>
      </c>
      <c r="O35" s="324">
        <v>6</v>
      </c>
      <c r="P35" s="325">
        <v>6</v>
      </c>
      <c r="Q35" s="323">
        <v>6</v>
      </c>
      <c r="R35" s="324">
        <v>6</v>
      </c>
      <c r="S35" s="324">
        <v>6</v>
      </c>
      <c r="T35" s="324">
        <v>6</v>
      </c>
      <c r="U35" s="324">
        <v>6</v>
      </c>
      <c r="V35" s="324">
        <v>6</v>
      </c>
      <c r="W35" s="325">
        <v>6</v>
      </c>
      <c r="X35" s="275">
        <v>6</v>
      </c>
      <c r="Y35" s="323">
        <v>6</v>
      </c>
      <c r="Z35" s="324">
        <v>6</v>
      </c>
      <c r="AA35" s="324">
        <v>6</v>
      </c>
      <c r="AB35" s="324">
        <v>6</v>
      </c>
      <c r="AC35" s="324">
        <v>6</v>
      </c>
      <c r="AD35" s="325">
        <v>6</v>
      </c>
      <c r="AE35" s="28"/>
      <c r="AF35" s="28"/>
      <c r="AG35" s="28"/>
    </row>
    <row r="36" spans="1:33" x14ac:dyDescent="0.2">
      <c r="A36" s="256" t="s">
        <v>16</v>
      </c>
      <c r="B36" s="300">
        <f>B25/(B22+B24+B25+B28)</f>
        <v>0.78393506856982942</v>
      </c>
      <c r="C36" s="301">
        <f>C25/(C22+C24+C25+C28)</f>
        <v>0.77281021897810209</v>
      </c>
      <c r="D36" s="301">
        <f t="shared" ref="D36:AD36" si="7">D25/(D22+D24+D25+D28)</f>
        <v>0.78997314234556848</v>
      </c>
      <c r="E36" s="301">
        <f t="shared" si="7"/>
        <v>0.77968592157222882</v>
      </c>
      <c r="F36" s="301">
        <f t="shared" si="7"/>
        <v>0.77819742489270383</v>
      </c>
      <c r="G36" s="301">
        <f t="shared" si="7"/>
        <v>0.77752955412826963</v>
      </c>
      <c r="H36" s="301">
        <f t="shared" si="7"/>
        <v>0.72530120481927718</v>
      </c>
      <c r="I36" s="301">
        <f t="shared" si="7"/>
        <v>0.79504839910647795</v>
      </c>
      <c r="J36" s="301">
        <f t="shared" si="7"/>
        <v>0.68444319036869816</v>
      </c>
      <c r="K36" s="301">
        <f t="shared" si="7"/>
        <v>0.75452735374988145</v>
      </c>
      <c r="L36" s="301">
        <f t="shared" si="7"/>
        <v>0.79014908473296841</v>
      </c>
      <c r="M36" s="301">
        <f t="shared" si="7"/>
        <v>0.7930092330883739</v>
      </c>
      <c r="N36" s="301">
        <f t="shared" si="7"/>
        <v>0.73863526686613257</v>
      </c>
      <c r="O36" s="301">
        <f t="shared" si="7"/>
        <v>0.79074408438658172</v>
      </c>
      <c r="P36" s="302">
        <f t="shared" si="7"/>
        <v>0.79131335971358585</v>
      </c>
      <c r="Q36" s="300">
        <f>Q25/(Q22+Q24+Q25+Q28)</f>
        <v>0.76023834294902115</v>
      </c>
      <c r="R36" s="301">
        <f t="shared" si="7"/>
        <v>0.73745866792631076</v>
      </c>
      <c r="S36" s="301">
        <f t="shared" si="7"/>
        <v>0.73854166666666665</v>
      </c>
      <c r="T36" s="301">
        <f t="shared" si="7"/>
        <v>0.73035191999245219</v>
      </c>
      <c r="U36" s="301">
        <f t="shared" si="7"/>
        <v>0.7447655139744197</v>
      </c>
      <c r="V36" s="301">
        <f t="shared" si="7"/>
        <v>0.75321747299201502</v>
      </c>
      <c r="W36" s="302">
        <f t="shared" si="7"/>
        <v>0.75080967803391119</v>
      </c>
      <c r="X36" s="312">
        <f t="shared" si="7"/>
        <v>0.76287388220783237</v>
      </c>
      <c r="Y36" s="300">
        <f t="shared" si="7"/>
        <v>0.72660048622366291</v>
      </c>
      <c r="Z36" s="301">
        <f t="shared" si="7"/>
        <v>0.76816196903533152</v>
      </c>
      <c r="AA36" s="301">
        <f t="shared" si="7"/>
        <v>0.77743508108645909</v>
      </c>
      <c r="AB36" s="301">
        <f t="shared" si="7"/>
        <v>0.80244379276637345</v>
      </c>
      <c r="AC36" s="301">
        <f t="shared" si="7"/>
        <v>0.74018579562481279</v>
      </c>
      <c r="AD36" s="302">
        <f t="shared" si="7"/>
        <v>0.75019577133907589</v>
      </c>
      <c r="AE36" s="28"/>
      <c r="AF36" s="28"/>
      <c r="AG36" s="28"/>
    </row>
    <row r="37" spans="1:33" x14ac:dyDescent="0.2">
      <c r="A37" s="259" t="s">
        <v>7</v>
      </c>
      <c r="B37" s="223">
        <f>B19/(B19+B21+B22+B24+B25+B28)*100</f>
        <v>42.999153976311341</v>
      </c>
      <c r="C37" s="59">
        <f t="shared" ref="C37:W37" si="8">C19/(C19+C21+C22+C24+C25+C28)*100</f>
        <v>41.424240812636285</v>
      </c>
      <c r="D37" s="59">
        <f t="shared" si="8"/>
        <v>41.429395417125484</v>
      </c>
      <c r="E37" s="59">
        <f t="shared" si="8"/>
        <v>42.294647588765237</v>
      </c>
      <c r="F37" s="59">
        <f t="shared" si="8"/>
        <v>38.775083612040135</v>
      </c>
      <c r="G37" s="59">
        <f t="shared" si="8"/>
        <v>43.136119591535952</v>
      </c>
      <c r="H37" s="59">
        <f t="shared" si="8"/>
        <v>44.514824080481183</v>
      </c>
      <c r="I37" s="59">
        <f t="shared" si="8"/>
        <v>42.863182370660041</v>
      </c>
      <c r="J37" s="59">
        <f t="shared" si="8"/>
        <v>44.005028547483107</v>
      </c>
      <c r="K37" s="59">
        <f t="shared" si="8"/>
        <v>44.464229600921762</v>
      </c>
      <c r="L37" s="59">
        <f t="shared" si="8"/>
        <v>42.901532197578476</v>
      </c>
      <c r="M37" s="59">
        <f t="shared" si="8"/>
        <v>43.057939914163093</v>
      </c>
      <c r="N37" s="59">
        <f t="shared" si="8"/>
        <v>43.576567317574508</v>
      </c>
      <c r="O37" s="59">
        <f t="shared" si="8"/>
        <v>42.935809534092748</v>
      </c>
      <c r="P37" s="224">
        <f t="shared" si="8"/>
        <v>42.996777658431796</v>
      </c>
      <c r="Q37" s="223">
        <f t="shared" si="8"/>
        <v>43.935082727368538</v>
      </c>
      <c r="R37" s="59">
        <f t="shared" si="8"/>
        <v>43.92908025961691</v>
      </c>
      <c r="S37" s="59">
        <f t="shared" si="8"/>
        <v>43.992401456387526</v>
      </c>
      <c r="T37" s="59">
        <f t="shared" si="8"/>
        <v>44.128917117211699</v>
      </c>
      <c r="U37" s="59">
        <f t="shared" si="8"/>
        <v>43.572035699107523</v>
      </c>
      <c r="V37" s="59">
        <f t="shared" si="8"/>
        <v>43.233342182107776</v>
      </c>
      <c r="W37" s="224">
        <f t="shared" si="8"/>
        <v>44.239655813459386</v>
      </c>
      <c r="X37" s="247">
        <f t="shared" ref="X37:AD37" si="9">X19/(X19+X21+X22+X24+X25+X28)*100</f>
        <v>47.721655024180549</v>
      </c>
      <c r="Y37" s="223">
        <f t="shared" si="9"/>
        <v>46.365315657937636</v>
      </c>
      <c r="Z37" s="59">
        <f t="shared" si="9"/>
        <v>44.92336123491684</v>
      </c>
      <c r="AA37" s="59">
        <f t="shared" si="9"/>
        <v>45.148321199608823</v>
      </c>
      <c r="AB37" s="59">
        <f t="shared" si="9"/>
        <v>44.79239404845034</v>
      </c>
      <c r="AC37" s="59">
        <f t="shared" si="9"/>
        <v>44.613692603794334</v>
      </c>
      <c r="AD37" s="224">
        <f t="shared" si="9"/>
        <v>44.399695221508658</v>
      </c>
      <c r="AE37" s="28"/>
      <c r="AF37" s="28"/>
      <c r="AG37" s="28"/>
    </row>
    <row r="38" spans="1:33" x14ac:dyDescent="0.2">
      <c r="A38" s="255" t="s">
        <v>8</v>
      </c>
      <c r="B38" s="223">
        <f>B25/(B21+B22+B24+B25+B28+B19)*100</f>
        <v>44.432106598984774</v>
      </c>
      <c r="C38" s="59">
        <f t="shared" ref="C38:W38" si="10">C25/(C21+C22+C24+C25+C28+C19)*100</f>
        <v>45.046003297346168</v>
      </c>
      <c r="D38" s="59">
        <f t="shared" si="10"/>
        <v>46.269204551413139</v>
      </c>
      <c r="E38" s="59">
        <f t="shared" si="10"/>
        <v>44.992050874403816</v>
      </c>
      <c r="F38" s="59">
        <f t="shared" si="10"/>
        <v>47.376672240802677</v>
      </c>
      <c r="G38" s="59">
        <f t="shared" si="10"/>
        <v>43.967786082745555</v>
      </c>
      <c r="H38" s="59">
        <f t="shared" si="10"/>
        <v>40.054292862085482</v>
      </c>
      <c r="I38" s="59">
        <f t="shared" si="10"/>
        <v>45.140833905828885</v>
      </c>
      <c r="J38" s="59">
        <f t="shared" si="10"/>
        <v>38.117437536011735</v>
      </c>
      <c r="K38" s="59">
        <f t="shared" si="10"/>
        <v>41.67801403582277</v>
      </c>
      <c r="L38" s="59">
        <f t="shared" si="10"/>
        <v>44.862316511303973</v>
      </c>
      <c r="M38" s="59">
        <f t="shared" si="10"/>
        <v>45.155579399141629</v>
      </c>
      <c r="N38" s="59">
        <f t="shared" si="10"/>
        <v>41.396657110401904</v>
      </c>
      <c r="O38" s="59">
        <f t="shared" si="10"/>
        <v>44.922528748042964</v>
      </c>
      <c r="P38" s="224">
        <f t="shared" si="10"/>
        <v>45.107411385606881</v>
      </c>
      <c r="Q38" s="223">
        <f t="shared" si="10"/>
        <v>42.354304984719143</v>
      </c>
      <c r="R38" s="59">
        <f t="shared" si="10"/>
        <v>41.190438499287637</v>
      </c>
      <c r="S38" s="59">
        <f t="shared" si="10"/>
        <v>41.153501134504786</v>
      </c>
      <c r="T38" s="59">
        <f t="shared" si="10"/>
        <v>40.63303763581964</v>
      </c>
      <c r="U38" s="59">
        <f t="shared" si="10"/>
        <v>41.760518487037821</v>
      </c>
      <c r="V38" s="59">
        <f t="shared" si="10"/>
        <v>42.569684098752319</v>
      </c>
      <c r="W38" s="224">
        <f t="shared" si="10"/>
        <v>41.86540606575663</v>
      </c>
      <c r="X38" s="247">
        <f t="shared" ref="X38:AD38" si="11">X25/(X21+X22+X24+X25+X28+X19)*100</f>
        <v>39.881783987103717</v>
      </c>
      <c r="Y38" s="223">
        <f t="shared" si="11"/>
        <v>38.970987721395197</v>
      </c>
      <c r="Z38" s="59">
        <f t="shared" si="11"/>
        <v>42.069790194586368</v>
      </c>
      <c r="AA38" s="59">
        <f t="shared" si="11"/>
        <v>42.453547756166465</v>
      </c>
      <c r="AB38" s="59">
        <f t="shared" si="11"/>
        <v>44.094107536122898</v>
      </c>
      <c r="AC38" s="59">
        <f t="shared" si="11"/>
        <v>40.747869122903495</v>
      </c>
      <c r="AD38" s="224">
        <f t="shared" si="11"/>
        <v>41.711113529988019</v>
      </c>
      <c r="AE38" s="28"/>
      <c r="AF38" s="28"/>
      <c r="AG38" s="28"/>
    </row>
    <row r="39" spans="1:33" x14ac:dyDescent="0.2">
      <c r="A39" s="260" t="s">
        <v>9</v>
      </c>
      <c r="B39" s="223">
        <f>(B22+B21+B24+B28)/(B19+B21+B22+B24+B28+B25)*100</f>
        <v>12.568739424703892</v>
      </c>
      <c r="C39" s="59">
        <f t="shared" ref="C39:W39" si="12">(C22+C21+C24+C28)/(C19+C21+C22+C24+C28+C25)*100</f>
        <v>13.529755890017551</v>
      </c>
      <c r="D39" s="59">
        <f t="shared" si="12"/>
        <v>12.301400031461382</v>
      </c>
      <c r="E39" s="59">
        <f t="shared" si="12"/>
        <v>12.713301536830949</v>
      </c>
      <c r="F39" s="59">
        <f t="shared" si="12"/>
        <v>13.848244147157191</v>
      </c>
      <c r="G39" s="59">
        <f t="shared" si="12"/>
        <v>12.896094325718495</v>
      </c>
      <c r="H39" s="59">
        <f t="shared" si="12"/>
        <v>15.430883057433334</v>
      </c>
      <c r="I39" s="59">
        <f t="shared" si="12"/>
        <v>11.995983723511069</v>
      </c>
      <c r="J39" s="59">
        <f t="shared" si="12"/>
        <v>17.877533916505158</v>
      </c>
      <c r="K39" s="59">
        <f t="shared" si="12"/>
        <v>13.857756363255474</v>
      </c>
      <c r="L39" s="59">
        <f t="shared" si="12"/>
        <v>12.23615129111754</v>
      </c>
      <c r="M39" s="59">
        <f t="shared" si="12"/>
        <v>11.786480686695279</v>
      </c>
      <c r="N39" s="59">
        <f t="shared" si="12"/>
        <v>15.026775572023585</v>
      </c>
      <c r="O39" s="59">
        <f t="shared" si="12"/>
        <v>12.141661717864277</v>
      </c>
      <c r="P39" s="224">
        <f t="shared" si="12"/>
        <v>11.895810955961329</v>
      </c>
      <c r="Q39" s="223">
        <f t="shared" si="12"/>
        <v>13.710612287912321</v>
      </c>
      <c r="R39" s="59">
        <f t="shared" si="12"/>
        <v>14.880481241095458</v>
      </c>
      <c r="S39" s="59">
        <f t="shared" si="12"/>
        <v>14.854097409107696</v>
      </c>
      <c r="T39" s="59">
        <f t="shared" si="12"/>
        <v>15.238045246968666</v>
      </c>
      <c r="U39" s="59">
        <f t="shared" si="12"/>
        <v>14.667445813854654</v>
      </c>
      <c r="V39" s="59">
        <f t="shared" si="12"/>
        <v>14.196973719139899</v>
      </c>
      <c r="W39" s="224">
        <f t="shared" si="12"/>
        <v>13.894938120783982</v>
      </c>
      <c r="X39" s="247">
        <f t="shared" ref="X39:AD39" si="13">(X22+X21+X24+X28)/(X19+X21+X22+X24+X28+X25)*100</f>
        <v>12.396560988715743</v>
      </c>
      <c r="Y39" s="223">
        <f t="shared" si="13"/>
        <v>14.663696620667174</v>
      </c>
      <c r="Z39" s="59">
        <f t="shared" si="13"/>
        <v>13.006848570496793</v>
      </c>
      <c r="AA39" s="59">
        <f t="shared" si="13"/>
        <v>12.39813104422471</v>
      </c>
      <c r="AB39" s="59">
        <f t="shared" si="13"/>
        <v>11.113498415426761</v>
      </c>
      <c r="AC39" s="59">
        <f t="shared" si="13"/>
        <v>14.638438273302173</v>
      </c>
      <c r="AD39" s="224">
        <f t="shared" si="13"/>
        <v>13.88919124850332</v>
      </c>
      <c r="AE39" s="28"/>
      <c r="AF39" s="28"/>
      <c r="AG39" s="28"/>
    </row>
    <row r="40" spans="1:33" x14ac:dyDescent="0.2">
      <c r="A40" s="261" t="s">
        <v>11</v>
      </c>
      <c r="B40" s="225">
        <v>95.066635492167407</v>
      </c>
      <c r="C40" s="39">
        <v>95.25498349027761</v>
      </c>
      <c r="D40" s="39">
        <v>96.002430133657356</v>
      </c>
      <c r="E40" s="39">
        <v>94.865089742065848</v>
      </c>
      <c r="F40" s="39">
        <v>95.262549749646936</v>
      </c>
      <c r="G40" s="39">
        <v>96.016403046280033</v>
      </c>
      <c r="H40" s="39">
        <v>95.468036529680376</v>
      </c>
      <c r="I40" s="39">
        <v>95.38986240150534</v>
      </c>
      <c r="J40" s="39">
        <v>95.683371298405476</v>
      </c>
      <c r="K40" s="39">
        <v>95.997286295793771</v>
      </c>
      <c r="L40" s="39">
        <v>95.344683890939393</v>
      </c>
      <c r="M40" s="39">
        <v>95.707130932506558</v>
      </c>
      <c r="N40" s="39">
        <v>95.450236966824633</v>
      </c>
      <c r="O40" s="39">
        <v>94.904534606205246</v>
      </c>
      <c r="P40" s="226">
        <v>95.616863728651623</v>
      </c>
      <c r="Q40" s="225">
        <v>95.784032165422175</v>
      </c>
      <c r="R40" s="39">
        <v>95.481133157472186</v>
      </c>
      <c r="S40" s="39">
        <v>95.816572807723247</v>
      </c>
      <c r="T40" s="39">
        <v>96.090981826494456</v>
      </c>
      <c r="U40" s="39">
        <v>95.172893942910193</v>
      </c>
      <c r="V40" s="39">
        <v>95.429508965193961</v>
      </c>
      <c r="W40" s="226">
        <v>95.210333790580691</v>
      </c>
      <c r="X40" s="248">
        <f>100-X41-X42</f>
        <v>92.616539785170502</v>
      </c>
      <c r="Y40" s="237">
        <f t="shared" ref="Y40:AD40" si="14">100-Y41-Y42</f>
        <v>88.297982410760483</v>
      </c>
      <c r="Z40" s="40">
        <f t="shared" si="14"/>
        <v>89.235586266465134</v>
      </c>
      <c r="AA40" s="40">
        <f t="shared" si="14"/>
        <v>89.673033344124306</v>
      </c>
      <c r="AB40" s="40">
        <f t="shared" si="14"/>
        <v>89.995683142672135</v>
      </c>
      <c r="AC40" s="40">
        <f t="shared" si="14"/>
        <v>89.085318985395844</v>
      </c>
      <c r="AD40" s="238">
        <f t="shared" si="14"/>
        <v>88.471966164190434</v>
      </c>
      <c r="AE40" s="28"/>
      <c r="AF40" s="28"/>
      <c r="AG40" s="28"/>
    </row>
    <row r="41" spans="1:33" x14ac:dyDescent="0.2">
      <c r="A41" s="262" t="s">
        <v>12</v>
      </c>
      <c r="B41" s="227">
        <v>0.92500584521861096</v>
      </c>
      <c r="C41" s="27">
        <v>1.7485572650000625</v>
      </c>
      <c r="D41" s="27">
        <v>2.1127053179634725</v>
      </c>
      <c r="E41" s="27">
        <v>1.7144800030643923</v>
      </c>
      <c r="F41" s="27">
        <v>0.86302388281625564</v>
      </c>
      <c r="G41" s="27">
        <v>1.0627496176017148</v>
      </c>
      <c r="H41" s="27">
        <v>1.2121637233866973</v>
      </c>
      <c r="I41" s="27">
        <v>0.98788662824885332</v>
      </c>
      <c r="J41" s="27">
        <v>1.1323700538699661</v>
      </c>
      <c r="K41" s="27">
        <v>0.52330332155130277</v>
      </c>
      <c r="L41" s="27">
        <v>2.3359415351514055</v>
      </c>
      <c r="M41" s="27">
        <v>2.7103533727365745</v>
      </c>
      <c r="N41" s="27">
        <v>2.3201978814599422</v>
      </c>
      <c r="O41" s="27">
        <v>2.8308141076637501</v>
      </c>
      <c r="P41" s="228">
        <v>2.7794027800434726</v>
      </c>
      <c r="Q41" s="227">
        <v>0.66982666530675805</v>
      </c>
      <c r="R41" s="27">
        <v>0.47472138372300154</v>
      </c>
      <c r="S41" s="27">
        <v>0.79713752999069543</v>
      </c>
      <c r="T41" s="27">
        <v>0.57997302277530316</v>
      </c>
      <c r="U41" s="27">
        <v>0.89581046213132431</v>
      </c>
      <c r="V41" s="27">
        <v>0.47937621485753079</v>
      </c>
      <c r="W41" s="228">
        <v>1.0259309937984047</v>
      </c>
      <c r="X41" s="249">
        <f>100*X20*X29/((X19+X20)*(X28+X29))</f>
        <v>3.0880909332247275</v>
      </c>
      <c r="Y41" s="239">
        <f t="shared" ref="Y41:AD41" si="15">100*Y20*Y29/((Y19+Y20)*(Y28+Y29))</f>
        <v>1.1106698547114202</v>
      </c>
      <c r="Z41" s="26">
        <f t="shared" si="15"/>
        <v>2.9300331774691881</v>
      </c>
      <c r="AA41" s="26">
        <f t="shared" si="15"/>
        <v>3.2710416227955759</v>
      </c>
      <c r="AB41" s="26">
        <f t="shared" si="15"/>
        <v>1.5451693575454031</v>
      </c>
      <c r="AC41" s="26">
        <f t="shared" si="15"/>
        <v>4.3443656452217496</v>
      </c>
      <c r="AD41" s="240">
        <f t="shared" si="15"/>
        <v>1.2842902416551769</v>
      </c>
      <c r="AE41" s="28"/>
      <c r="AF41" s="28"/>
      <c r="AG41" s="28"/>
    </row>
    <row r="42" spans="1:33" x14ac:dyDescent="0.2">
      <c r="A42" s="263" t="s">
        <v>13</v>
      </c>
      <c r="B42" s="229">
        <v>4.0083586626139809</v>
      </c>
      <c r="C42" s="41">
        <v>2.9964592447223288</v>
      </c>
      <c r="D42" s="41">
        <v>1.8848645483791762</v>
      </c>
      <c r="E42" s="41">
        <v>3.4204302548697574</v>
      </c>
      <c r="F42" s="41">
        <v>3.8744263675368069</v>
      </c>
      <c r="G42" s="41">
        <v>2.9208473361182619</v>
      </c>
      <c r="H42" s="41">
        <v>3.3197997469329366</v>
      </c>
      <c r="I42" s="41">
        <v>3.6222509702457955</v>
      </c>
      <c r="J42" s="41">
        <v>3.1842586477245676</v>
      </c>
      <c r="K42" s="41">
        <v>3.479410382654939</v>
      </c>
      <c r="L42" s="41">
        <v>2.3193745739091973</v>
      </c>
      <c r="M42" s="41">
        <v>1.5825156947568668</v>
      </c>
      <c r="N42" s="41">
        <v>2.2295651517154131</v>
      </c>
      <c r="O42" s="41">
        <v>2.264651286131</v>
      </c>
      <c r="P42" s="230">
        <v>1.6037334913049102</v>
      </c>
      <c r="Q42" s="229">
        <v>3.5461411692710714</v>
      </c>
      <c r="R42" s="41">
        <v>4.0441454588048105</v>
      </c>
      <c r="S42" s="41">
        <v>3.386289662286055</v>
      </c>
      <c r="T42" s="41">
        <v>3.3290451507302401</v>
      </c>
      <c r="U42" s="41">
        <v>3.9312955949584878</v>
      </c>
      <c r="V42" s="41">
        <v>4.0911148199485163</v>
      </c>
      <c r="W42" s="230">
        <v>3.7637352156208914</v>
      </c>
      <c r="X42" s="250">
        <f>100*X20*X28/((X19+X20)*(X28+X29))</f>
        <v>4.2953692816047644</v>
      </c>
      <c r="Y42" s="241">
        <f t="shared" ref="Y42:AD42" si="16">100*Y20*Y28/((Y19+Y20)*(Y28+Y29))</f>
        <v>10.591347734528103</v>
      </c>
      <c r="Z42" s="42">
        <f t="shared" si="16"/>
        <v>7.8343805560656836</v>
      </c>
      <c r="AA42" s="42">
        <f t="shared" si="16"/>
        <v>7.0559250330801113</v>
      </c>
      <c r="AB42" s="42">
        <f t="shared" si="16"/>
        <v>8.4591474997824605</v>
      </c>
      <c r="AC42" s="42">
        <f t="shared" si="16"/>
        <v>6.5703153693823975</v>
      </c>
      <c r="AD42" s="242">
        <f t="shared" si="16"/>
        <v>10.24374359415439</v>
      </c>
      <c r="AE42" s="28"/>
      <c r="AF42" s="28"/>
      <c r="AG42" s="28"/>
    </row>
    <row r="43" spans="1:33" x14ac:dyDescent="0.2">
      <c r="A43" s="264" t="s">
        <v>11</v>
      </c>
      <c r="B43" s="231">
        <f t="shared" ref="B43:W43" si="17">SUM(B19,B22,B24,B25)</f>
        <v>1.8279000000000001</v>
      </c>
      <c r="C43" s="43">
        <f t="shared" si="17"/>
        <v>1.8348</v>
      </c>
      <c r="D43" s="43">
        <f t="shared" si="17"/>
        <v>1.8889</v>
      </c>
      <c r="E43" s="43">
        <f t="shared" si="17"/>
        <v>1.8469</v>
      </c>
      <c r="F43" s="43">
        <f t="shared" si="17"/>
        <v>1.8647999999999998</v>
      </c>
      <c r="G43" s="43">
        <f t="shared" si="17"/>
        <v>1.8512</v>
      </c>
      <c r="H43" s="43">
        <f t="shared" si="17"/>
        <v>1.8129999999999999</v>
      </c>
      <c r="I43" s="43">
        <f t="shared" si="17"/>
        <v>1.8414999999999999</v>
      </c>
      <c r="J43" s="43">
        <f t="shared" si="17"/>
        <v>1.8658999999999999</v>
      </c>
      <c r="K43" s="43">
        <f t="shared" si="17"/>
        <v>1.8411999999999997</v>
      </c>
      <c r="L43" s="43">
        <f t="shared" si="17"/>
        <v>1.8186</v>
      </c>
      <c r="M43" s="43">
        <f t="shared" si="17"/>
        <v>1.8371999999999999</v>
      </c>
      <c r="N43" s="43">
        <f t="shared" si="17"/>
        <v>1.7925</v>
      </c>
      <c r="O43" s="43">
        <f t="shared" si="17"/>
        <v>1.8115999999999999</v>
      </c>
      <c r="P43" s="232">
        <f t="shared" si="17"/>
        <v>1.8353999999999999</v>
      </c>
      <c r="Q43" s="231">
        <f t="shared" si="17"/>
        <v>1.8371</v>
      </c>
      <c r="R43" s="43">
        <f t="shared" si="17"/>
        <v>1.8236999999999999</v>
      </c>
      <c r="S43" s="43">
        <f t="shared" si="17"/>
        <v>1.8349</v>
      </c>
      <c r="T43" s="43">
        <f t="shared" si="17"/>
        <v>1.8431999999999999</v>
      </c>
      <c r="U43" s="43">
        <f t="shared" si="17"/>
        <v>1.8068000000000002</v>
      </c>
      <c r="V43" s="43">
        <f t="shared" si="17"/>
        <v>1.8165</v>
      </c>
      <c r="W43" s="232">
        <f t="shared" si="17"/>
        <v>1.8196000000000001</v>
      </c>
      <c r="X43" s="251">
        <f t="shared" ref="X43:AD43" si="18">SUM(X19,X22,X24,X25)</f>
        <v>1.8271999999999999</v>
      </c>
      <c r="Y43" s="231">
        <f t="shared" si="18"/>
        <v>1.7214</v>
      </c>
      <c r="Z43" s="43">
        <f t="shared" si="18"/>
        <v>1.7718</v>
      </c>
      <c r="AA43" s="43">
        <f t="shared" si="18"/>
        <v>1.7797999999999998</v>
      </c>
      <c r="AB43" s="43">
        <f t="shared" si="18"/>
        <v>1.7923</v>
      </c>
      <c r="AC43" s="43">
        <f t="shared" si="18"/>
        <v>1.7513000000000001</v>
      </c>
      <c r="AD43" s="232">
        <f t="shared" si="18"/>
        <v>1.7368999999999999</v>
      </c>
      <c r="AE43" s="28"/>
      <c r="AF43" s="28"/>
      <c r="AG43" s="28"/>
    </row>
    <row r="44" spans="1:33" x14ac:dyDescent="0.2">
      <c r="A44" s="265" t="s">
        <v>14</v>
      </c>
      <c r="B44" s="233">
        <f t="shared" ref="B44:W44" si="19">B20*2</f>
        <v>8.4400000000000003E-2</v>
      </c>
      <c r="C44" s="44">
        <f t="shared" si="19"/>
        <v>7.7600000000000002E-2</v>
      </c>
      <c r="D44" s="44">
        <f t="shared" si="19"/>
        <v>6.5799999999999997E-2</v>
      </c>
      <c r="E44" s="44">
        <f t="shared" si="19"/>
        <v>8.6400000000000005E-2</v>
      </c>
      <c r="F44" s="44">
        <f t="shared" si="19"/>
        <v>7.3800000000000004E-2</v>
      </c>
      <c r="G44" s="44">
        <f t="shared" si="19"/>
        <v>6.8000000000000005E-2</v>
      </c>
      <c r="H44" s="44">
        <f t="shared" si="19"/>
        <v>7.9399999999999998E-2</v>
      </c>
      <c r="I44" s="44">
        <f t="shared" si="19"/>
        <v>7.8399999999999997E-2</v>
      </c>
      <c r="J44" s="44">
        <f t="shared" si="19"/>
        <v>7.5800000000000006E-2</v>
      </c>
      <c r="K44" s="44">
        <f t="shared" si="19"/>
        <v>7.0800000000000002E-2</v>
      </c>
      <c r="L44" s="44">
        <f t="shared" si="19"/>
        <v>7.8200000000000006E-2</v>
      </c>
      <c r="M44" s="44">
        <f t="shared" si="19"/>
        <v>7.1999999999999995E-2</v>
      </c>
      <c r="N44" s="44">
        <f t="shared" si="19"/>
        <v>7.6799999999999993E-2</v>
      </c>
      <c r="O44" s="44">
        <f t="shared" si="19"/>
        <v>8.5400000000000004E-2</v>
      </c>
      <c r="P44" s="234">
        <f t="shared" si="19"/>
        <v>7.3400000000000007E-2</v>
      </c>
      <c r="Q44" s="233">
        <f t="shared" si="19"/>
        <v>7.3400000000000007E-2</v>
      </c>
      <c r="R44" s="44">
        <f t="shared" si="19"/>
        <v>7.8799999999999995E-2</v>
      </c>
      <c r="S44" s="44">
        <f t="shared" si="19"/>
        <v>7.2800000000000004E-2</v>
      </c>
      <c r="T44" s="44">
        <f t="shared" si="19"/>
        <v>6.8400000000000002E-2</v>
      </c>
      <c r="U44" s="44">
        <f t="shared" si="19"/>
        <v>8.3199999999999996E-2</v>
      </c>
      <c r="V44" s="44">
        <f t="shared" si="19"/>
        <v>7.8E-2</v>
      </c>
      <c r="W44" s="234">
        <f t="shared" si="19"/>
        <v>8.3799999999999999E-2</v>
      </c>
      <c r="X44" s="252">
        <f t="shared" ref="X44:AD44" si="20">X20*2</f>
        <v>0.1416</v>
      </c>
      <c r="Y44" s="233">
        <f t="shared" si="20"/>
        <v>0.22620000000000001</v>
      </c>
      <c r="Z44" s="44">
        <f t="shared" si="20"/>
        <v>0.19939999999999999</v>
      </c>
      <c r="AA44" s="44">
        <f t="shared" si="20"/>
        <v>0.19139999999999999</v>
      </c>
      <c r="AB44" s="44">
        <f t="shared" si="20"/>
        <v>0.18540000000000001</v>
      </c>
      <c r="AC44" s="44">
        <f t="shared" si="20"/>
        <v>0.1988</v>
      </c>
      <c r="AD44" s="234">
        <f t="shared" si="20"/>
        <v>0.21260000000000001</v>
      </c>
      <c r="AE44" s="28"/>
      <c r="AF44" s="28"/>
      <c r="AG44" s="28"/>
    </row>
    <row r="45" spans="1:33" x14ac:dyDescent="0.2">
      <c r="A45" s="266" t="s">
        <v>120</v>
      </c>
      <c r="B45" s="326">
        <v>4.1037186922042332</v>
      </c>
      <c r="C45" s="327">
        <v>6.0808442460553467</v>
      </c>
      <c r="D45" s="327">
        <v>4.3020051950481273</v>
      </c>
      <c r="E45" s="327">
        <v>5.1301016737881922</v>
      </c>
      <c r="F45" s="327">
        <v>2.624362240196171</v>
      </c>
      <c r="G45" s="327">
        <v>3.970772808610664</v>
      </c>
      <c r="H45" s="327">
        <v>6.1100190947643727</v>
      </c>
      <c r="I45" s="327">
        <v>3.1141222865763476</v>
      </c>
      <c r="J45" s="327">
        <v>2.8345684051056397</v>
      </c>
      <c r="K45" s="327">
        <v>2.991679878384681</v>
      </c>
      <c r="L45" s="327">
        <v>7.553378460856556</v>
      </c>
      <c r="M45" s="327">
        <v>7.0336667800768291</v>
      </c>
      <c r="N45" s="327">
        <v>7.5660439386752723</v>
      </c>
      <c r="O45" s="327">
        <v>8.1901918660124799</v>
      </c>
      <c r="P45" s="328">
        <v>7.1809345887819367</v>
      </c>
      <c r="Q45" s="326">
        <v>2.9458589168989269</v>
      </c>
      <c r="R45" s="327">
        <v>2.9872829355219208</v>
      </c>
      <c r="S45" s="327">
        <v>3.7548317225384329</v>
      </c>
      <c r="T45" s="327">
        <v>2.9825889033779669</v>
      </c>
      <c r="U45" s="327">
        <v>5.2139579012018133</v>
      </c>
      <c r="V45" s="327">
        <v>2.7381655714980502</v>
      </c>
      <c r="W45" s="328">
        <v>5.193935884207268</v>
      </c>
      <c r="X45" s="329">
        <v>2.7870058969990366</v>
      </c>
      <c r="Y45" s="330">
        <v>3.8529839705857247</v>
      </c>
      <c r="Z45" s="331">
        <v>4.7520259185450309</v>
      </c>
      <c r="AA45" s="331">
        <v>5.1478804707396693</v>
      </c>
      <c r="AB45" s="331">
        <v>2.6054504379342882</v>
      </c>
      <c r="AC45" s="331">
        <v>8.0163887469523125</v>
      </c>
      <c r="AD45" s="332">
        <v>3.4141729881819876</v>
      </c>
      <c r="AE45" s="28"/>
      <c r="AF45" s="28"/>
      <c r="AG45" s="28"/>
    </row>
    <row r="46" spans="1:33" x14ac:dyDescent="0.2">
      <c r="A46" s="267" t="s">
        <v>163</v>
      </c>
      <c r="B46" s="333">
        <v>1122.8101087650725</v>
      </c>
      <c r="C46" s="334">
        <v>1148.7548094629019</v>
      </c>
      <c r="D46" s="334">
        <v>1129.2760938583792</v>
      </c>
      <c r="E46" s="334">
        <v>1135.4226706336449</v>
      </c>
      <c r="F46" s="334">
        <v>1121.2316236233601</v>
      </c>
      <c r="G46" s="334">
        <v>1120.6262981640093</v>
      </c>
      <c r="H46" s="334">
        <v>1137.460131439841</v>
      </c>
      <c r="I46" s="334">
        <v>1113.4570609983275</v>
      </c>
      <c r="J46" s="334">
        <v>1103.8306201492951</v>
      </c>
      <c r="K46" s="334">
        <v>1105.2144562026001</v>
      </c>
      <c r="L46" s="334">
        <v>1158.7600774249295</v>
      </c>
      <c r="M46" s="334">
        <v>1153.612728844726</v>
      </c>
      <c r="N46" s="334">
        <v>1158.4680714765864</v>
      </c>
      <c r="O46" s="334">
        <v>1165.4724054168287</v>
      </c>
      <c r="P46" s="335">
        <v>1155.3637950742168</v>
      </c>
      <c r="Q46" s="333">
        <v>1107.6929060605512</v>
      </c>
      <c r="R46" s="334">
        <v>1109.0728115438487</v>
      </c>
      <c r="S46" s="334">
        <v>1115.6923551559598</v>
      </c>
      <c r="T46" s="334">
        <v>1107.2710529283104</v>
      </c>
      <c r="U46" s="334">
        <v>1132.7188750881901</v>
      </c>
      <c r="V46" s="334">
        <v>1110.5320190773641</v>
      </c>
      <c r="W46" s="335">
        <v>1129.848777671295</v>
      </c>
      <c r="X46" s="336">
        <v>1080.6127580828211</v>
      </c>
      <c r="Y46" s="337">
        <v>1100.6471140059548</v>
      </c>
      <c r="Z46" s="338">
        <v>1115.4034422608083</v>
      </c>
      <c r="AA46" s="338">
        <v>1118.30370422534</v>
      </c>
      <c r="AB46" s="338">
        <v>1094.4827428268536</v>
      </c>
      <c r="AC46" s="338">
        <v>1150.7894317733812</v>
      </c>
      <c r="AD46" s="339">
        <v>1108.499903211085</v>
      </c>
      <c r="AE46" s="28"/>
      <c r="AF46" s="28"/>
      <c r="AG46" s="28"/>
    </row>
    <row r="47" spans="1:33" x14ac:dyDescent="0.2">
      <c r="A47" s="266" t="s">
        <v>121</v>
      </c>
      <c r="B47" s="340">
        <v>3.78869275968212</v>
      </c>
      <c r="C47" s="341">
        <v>5.7129774550271302</v>
      </c>
      <c r="D47" s="341">
        <v>3.9808540246610624</v>
      </c>
      <c r="E47" s="341">
        <v>4.7862874950940393</v>
      </c>
      <c r="F47" s="341">
        <v>2.3559528783533041</v>
      </c>
      <c r="G47" s="341">
        <v>3.658415134805284</v>
      </c>
      <c r="H47" s="341">
        <v>5.7368014746478559</v>
      </c>
      <c r="I47" s="341">
        <v>2.8269954850563002</v>
      </c>
      <c r="J47" s="341">
        <v>2.5500815279290707</v>
      </c>
      <c r="K47" s="341">
        <v>2.7035813793651711</v>
      </c>
      <c r="L47" s="341">
        <v>7.1406602680287525</v>
      </c>
      <c r="M47" s="341">
        <v>6.6367170361490446</v>
      </c>
      <c r="N47" s="341">
        <v>7.1559000989423316</v>
      </c>
      <c r="O47" s="341">
        <v>7.7594142039717253</v>
      </c>
      <c r="P47" s="342">
        <v>6.7798718588484315</v>
      </c>
      <c r="Q47" s="340">
        <v>2.661355554894949</v>
      </c>
      <c r="R47" s="341">
        <v>2.7022682272917029</v>
      </c>
      <c r="S47" s="341">
        <v>3.4481138090385981</v>
      </c>
      <c r="T47" s="341">
        <v>2.6959901251608764</v>
      </c>
      <c r="U47" s="341">
        <v>4.8681924409586648</v>
      </c>
      <c r="V47" s="341">
        <v>2.4633809334314121</v>
      </c>
      <c r="W47" s="342">
        <v>4.8470140849002226</v>
      </c>
      <c r="X47" s="343">
        <v>2.5035812381646965</v>
      </c>
      <c r="Y47" s="344">
        <v>3.5415145109350847</v>
      </c>
      <c r="Z47" s="345">
        <v>4.4162833293750028</v>
      </c>
      <c r="AA47" s="345">
        <v>4.8006207420450933</v>
      </c>
      <c r="AB47" s="345">
        <v>2.3271456125061585</v>
      </c>
      <c r="AC47" s="345">
        <v>7.5872306359390729</v>
      </c>
      <c r="AD47" s="346">
        <v>3.1182878827645899</v>
      </c>
      <c r="AE47" s="28"/>
      <c r="AF47" s="28"/>
      <c r="AG47" s="28"/>
    </row>
    <row r="48" spans="1:33" x14ac:dyDescent="0.2">
      <c r="A48" s="267" t="s">
        <v>163</v>
      </c>
      <c r="B48" s="333">
        <v>1088.0731285587322</v>
      </c>
      <c r="C48" s="334">
        <v>1112.4573100668072</v>
      </c>
      <c r="D48" s="334">
        <v>1094.1896898871623</v>
      </c>
      <c r="E48" s="334">
        <v>1099.9165465948699</v>
      </c>
      <c r="F48" s="334">
        <v>1086.8049257670723</v>
      </c>
      <c r="G48" s="334">
        <v>1086.0098769671126</v>
      </c>
      <c r="H48" s="334">
        <v>1101.70243464947</v>
      </c>
      <c r="I48" s="334">
        <v>1079.3160601919553</v>
      </c>
      <c r="J48" s="334">
        <v>1070.1691236004704</v>
      </c>
      <c r="K48" s="334">
        <v>1071.4684654004504</v>
      </c>
      <c r="L48" s="334">
        <v>1121.7209176919832</v>
      </c>
      <c r="M48" s="334">
        <v>1116.9182253090084</v>
      </c>
      <c r="N48" s="334">
        <v>1121.457340108012</v>
      </c>
      <c r="O48" s="334">
        <v>1127.9939761139358</v>
      </c>
      <c r="P48" s="335">
        <v>1118.5588177659279</v>
      </c>
      <c r="Q48" s="333">
        <v>1073.8445509177441</v>
      </c>
      <c r="R48" s="334">
        <v>1075.1550927417038</v>
      </c>
      <c r="S48" s="334">
        <v>1081.3454973404469</v>
      </c>
      <c r="T48" s="334">
        <v>1073.4328639527998</v>
      </c>
      <c r="U48" s="334">
        <v>1097.3373232970421</v>
      </c>
      <c r="V48" s="334">
        <v>1076.5938479727824</v>
      </c>
      <c r="W48" s="335">
        <v>1094.603890840518</v>
      </c>
      <c r="X48" s="336">
        <v>1048.0684430420947</v>
      </c>
      <c r="Y48" s="337">
        <v>1067.0083324456568</v>
      </c>
      <c r="Z48" s="338">
        <v>1080.9269939161622</v>
      </c>
      <c r="AA48" s="338">
        <v>1083.6276335172302</v>
      </c>
      <c r="AB48" s="338">
        <v>1061.3009403650813</v>
      </c>
      <c r="AC48" s="338">
        <v>1114.0707781177875</v>
      </c>
      <c r="AD48" s="339">
        <v>1074.5566395203764</v>
      </c>
      <c r="AE48" s="28"/>
      <c r="AF48" s="28"/>
      <c r="AG48" s="28"/>
    </row>
    <row r="49" spans="2:33" x14ac:dyDescent="0.2">
      <c r="AE49" s="28"/>
      <c r="AF49" s="28"/>
      <c r="AG49" s="28"/>
    </row>
    <row r="50" spans="2:33" x14ac:dyDescent="0.2">
      <c r="B50" s="508" t="s">
        <v>214</v>
      </c>
      <c r="C50" s="509"/>
      <c r="D50" s="509"/>
      <c r="E50" s="509"/>
      <c r="F50" s="509"/>
      <c r="G50" s="509"/>
      <c r="H50" s="509"/>
      <c r="I50" s="509"/>
      <c r="J50" s="509"/>
      <c r="K50" s="509"/>
      <c r="L50" s="509"/>
      <c r="M50" s="509"/>
      <c r="N50" s="509"/>
      <c r="O50" s="509"/>
      <c r="P50" s="509"/>
      <c r="Q50" s="509"/>
      <c r="R50" s="509"/>
      <c r="S50" s="509"/>
      <c r="T50" s="509"/>
      <c r="U50" s="509"/>
      <c r="V50" s="509"/>
      <c r="W50" s="509"/>
      <c r="X50" s="509"/>
      <c r="Y50" s="509"/>
      <c r="AE50" s="28"/>
      <c r="AF50" s="28"/>
    </row>
    <row r="51" spans="2:33" x14ac:dyDescent="0.2">
      <c r="B51" s="509"/>
      <c r="C51" s="509"/>
      <c r="D51" s="509"/>
      <c r="E51" s="509"/>
      <c r="F51" s="509"/>
      <c r="G51" s="509"/>
      <c r="H51" s="509"/>
      <c r="I51" s="509"/>
      <c r="J51" s="509"/>
      <c r="K51" s="509"/>
      <c r="L51" s="509"/>
      <c r="M51" s="509"/>
      <c r="N51" s="509"/>
      <c r="O51" s="509"/>
      <c r="P51" s="509"/>
      <c r="Q51" s="509"/>
      <c r="R51" s="509"/>
      <c r="S51" s="509"/>
      <c r="T51" s="509"/>
      <c r="U51" s="509"/>
      <c r="V51" s="509"/>
      <c r="W51" s="509"/>
      <c r="X51" s="509"/>
      <c r="Y51" s="509"/>
    </row>
    <row r="52" spans="2:33" ht="46.5" customHeight="1" x14ac:dyDescent="0.2">
      <c r="B52" s="509"/>
      <c r="C52" s="509"/>
      <c r="D52" s="509"/>
      <c r="E52" s="509"/>
      <c r="F52" s="509"/>
      <c r="G52" s="509"/>
      <c r="H52" s="509"/>
      <c r="I52" s="509"/>
      <c r="J52" s="509"/>
      <c r="K52" s="509"/>
      <c r="L52" s="509"/>
      <c r="M52" s="509"/>
      <c r="N52" s="509"/>
      <c r="O52" s="509"/>
      <c r="P52" s="509"/>
      <c r="Q52" s="509"/>
      <c r="R52" s="509"/>
      <c r="S52" s="509"/>
      <c r="T52" s="509"/>
      <c r="U52" s="509"/>
      <c r="V52" s="509"/>
      <c r="W52" s="509"/>
      <c r="X52" s="509"/>
      <c r="Y52" s="509"/>
    </row>
  </sheetData>
  <mergeCells count="5">
    <mergeCell ref="Q4:W4"/>
    <mergeCell ref="B4:P4"/>
    <mergeCell ref="Y4:AD4"/>
    <mergeCell ref="B1:AD3"/>
    <mergeCell ref="B50:Y52"/>
  </mergeCells>
  <phoneticPr fontId="6" type="noConversion"/>
  <pageMargins left="0.75" right="0.75" top="1" bottom="1" header="0.5" footer="0.5"/>
  <pageSetup paperSize="9" orientation="portrait" r:id="rId1"/>
  <headerFooter alignWithMargins="0"/>
  <ignoredErrors>
    <ignoredError sqref="B18:P18 Q18:AD1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D115"/>
  <sheetViews>
    <sheetView zoomScale="90" zoomScaleNormal="90" workbookViewId="0">
      <pane xSplit="1" ySplit="4" topLeftCell="B5" activePane="bottomRight" state="frozen"/>
      <selection pane="topRight" activeCell="B1" sqref="B1"/>
      <selection pane="bottomLeft" activeCell="A4" sqref="A4"/>
      <selection pane="bottomRight"/>
    </sheetView>
  </sheetViews>
  <sheetFormatPr defaultColWidth="8.85546875" defaultRowHeight="12.75" x14ac:dyDescent="0.2"/>
  <cols>
    <col min="1" max="1" width="13.140625" style="30" bestFit="1" customWidth="1"/>
    <col min="2" max="2" width="10.85546875" style="30" bestFit="1" customWidth="1"/>
    <col min="3" max="16384" width="8.85546875" style="30"/>
  </cols>
  <sheetData>
    <row r="1" spans="1:30" x14ac:dyDescent="0.2">
      <c r="B1" s="506" t="s">
        <v>166</v>
      </c>
      <c r="C1" s="507"/>
      <c r="D1" s="507"/>
      <c r="E1" s="507"/>
      <c r="F1" s="507"/>
      <c r="G1" s="507"/>
      <c r="H1" s="507"/>
      <c r="I1" s="507"/>
      <c r="J1" s="507"/>
      <c r="K1" s="507"/>
      <c r="L1" s="507"/>
      <c r="M1" s="507"/>
      <c r="N1" s="507"/>
      <c r="O1" s="507"/>
      <c r="P1" s="507"/>
      <c r="Q1" s="507"/>
      <c r="R1" s="507"/>
      <c r="S1" s="507"/>
      <c r="T1" s="507"/>
      <c r="U1" s="507"/>
      <c r="V1" s="507"/>
      <c r="W1" s="507"/>
      <c r="X1" s="507"/>
      <c r="Y1" s="507"/>
      <c r="Z1" s="507"/>
      <c r="AA1" s="507"/>
      <c r="AB1" s="507"/>
      <c r="AC1" s="507"/>
      <c r="AD1" s="507"/>
    </row>
    <row r="2" spans="1:30" x14ac:dyDescent="0.2">
      <c r="B2" s="507"/>
      <c r="C2" s="507"/>
      <c r="D2" s="507"/>
      <c r="E2" s="507"/>
      <c r="F2" s="507"/>
      <c r="G2" s="507"/>
      <c r="H2" s="507"/>
      <c r="I2" s="507"/>
      <c r="J2" s="507"/>
      <c r="K2" s="507"/>
      <c r="L2" s="507"/>
      <c r="M2" s="507"/>
      <c r="N2" s="507"/>
      <c r="O2" s="507"/>
      <c r="P2" s="507"/>
      <c r="Q2" s="507"/>
      <c r="R2" s="507"/>
      <c r="S2" s="507"/>
      <c r="T2" s="507"/>
      <c r="U2" s="507"/>
      <c r="V2" s="507"/>
      <c r="W2" s="507"/>
      <c r="X2" s="507"/>
      <c r="Y2" s="507"/>
      <c r="Z2" s="507"/>
      <c r="AA2" s="507"/>
      <c r="AB2" s="507"/>
      <c r="AC2" s="507"/>
      <c r="AD2" s="507"/>
    </row>
    <row r="3" spans="1:30" x14ac:dyDescent="0.2">
      <c r="B3" s="507"/>
      <c r="C3" s="507"/>
      <c r="D3" s="507"/>
      <c r="E3" s="507"/>
      <c r="F3" s="507"/>
      <c r="G3" s="507"/>
      <c r="H3" s="507"/>
      <c r="I3" s="507"/>
      <c r="J3" s="507"/>
      <c r="K3" s="507"/>
      <c r="L3" s="507"/>
      <c r="M3" s="507"/>
      <c r="N3" s="507"/>
      <c r="O3" s="507"/>
      <c r="P3" s="507"/>
      <c r="Q3" s="507"/>
      <c r="R3" s="507"/>
      <c r="S3" s="507"/>
      <c r="T3" s="507"/>
      <c r="U3" s="507"/>
      <c r="V3" s="507"/>
      <c r="W3" s="507"/>
      <c r="X3" s="507"/>
      <c r="Y3" s="507"/>
      <c r="Z3" s="507"/>
      <c r="AA3" s="507"/>
      <c r="AB3" s="507"/>
      <c r="AC3" s="507"/>
      <c r="AD3" s="507"/>
    </row>
    <row r="4" spans="1:30" ht="13.5" thickBot="1" x14ac:dyDescent="0.25">
      <c r="A4" s="273" t="s">
        <v>149</v>
      </c>
      <c r="B4" s="512" t="s">
        <v>134</v>
      </c>
      <c r="C4" s="513"/>
      <c r="D4" s="513"/>
      <c r="E4" s="513"/>
      <c r="F4" s="513"/>
      <c r="G4" s="513"/>
      <c r="H4" s="513"/>
      <c r="I4" s="513"/>
      <c r="J4" s="513"/>
      <c r="K4" s="513"/>
      <c r="L4" s="513"/>
      <c r="M4" s="513"/>
      <c r="N4" s="513"/>
      <c r="O4" s="513"/>
      <c r="P4" s="514"/>
      <c r="Q4" s="512" t="s">
        <v>135</v>
      </c>
      <c r="R4" s="513"/>
      <c r="S4" s="513"/>
      <c r="T4" s="514"/>
      <c r="U4" s="512" t="s">
        <v>85</v>
      </c>
      <c r="V4" s="513"/>
      <c r="W4" s="514"/>
      <c r="X4" s="512" t="s">
        <v>81</v>
      </c>
      <c r="Y4" s="514"/>
      <c r="Z4" s="512" t="s">
        <v>136</v>
      </c>
      <c r="AA4" s="513"/>
      <c r="AB4" s="513"/>
      <c r="AC4" s="513"/>
      <c r="AD4" s="514"/>
    </row>
    <row r="5" spans="1:30" ht="15.75" x14ac:dyDescent="0.3">
      <c r="A5" s="255" t="s">
        <v>173</v>
      </c>
      <c r="B5" s="74">
        <v>50.38</v>
      </c>
      <c r="C5" s="62">
        <v>50.94</v>
      </c>
      <c r="D5" s="62">
        <v>51.24</v>
      </c>
      <c r="E5" s="62">
        <v>50.94</v>
      </c>
      <c r="F5" s="62">
        <v>50.45</v>
      </c>
      <c r="G5" s="62">
        <v>50.75</v>
      </c>
      <c r="H5" s="62">
        <v>50.98</v>
      </c>
      <c r="I5" s="62">
        <v>51.37</v>
      </c>
      <c r="J5" s="62">
        <v>50.75</v>
      </c>
      <c r="K5" s="62">
        <v>53.74</v>
      </c>
      <c r="L5" s="62">
        <v>51.41</v>
      </c>
      <c r="M5" s="62">
        <v>51.15</v>
      </c>
      <c r="N5" s="62">
        <v>52.09</v>
      </c>
      <c r="O5" s="62">
        <v>50.81</v>
      </c>
      <c r="P5" s="67">
        <v>50.47</v>
      </c>
      <c r="Q5" s="74">
        <v>51.22</v>
      </c>
      <c r="R5" s="62">
        <v>51.15</v>
      </c>
      <c r="S5" s="62">
        <v>50.6</v>
      </c>
      <c r="T5" s="67">
        <v>50.77</v>
      </c>
      <c r="U5" s="74">
        <v>51.32</v>
      </c>
      <c r="V5" s="62">
        <v>51.67</v>
      </c>
      <c r="W5" s="67">
        <v>51.6</v>
      </c>
      <c r="X5" s="74">
        <v>52.59</v>
      </c>
      <c r="Y5" s="67">
        <v>52.39</v>
      </c>
      <c r="Z5" s="74">
        <v>52.69</v>
      </c>
      <c r="AA5" s="62">
        <v>51.62</v>
      </c>
      <c r="AB5" s="62">
        <v>51.69</v>
      </c>
      <c r="AC5" s="62">
        <v>53.16</v>
      </c>
      <c r="AD5" s="67">
        <v>51.56</v>
      </c>
    </row>
    <row r="6" spans="1:30" ht="15.75" x14ac:dyDescent="0.3">
      <c r="A6" s="262" t="s">
        <v>174</v>
      </c>
      <c r="B6" s="74">
        <v>0.18</v>
      </c>
      <c r="C6" s="62">
        <v>0.17</v>
      </c>
      <c r="D6" s="62">
        <v>0.12</v>
      </c>
      <c r="E6" s="62">
        <v>0.13</v>
      </c>
      <c r="F6" s="62">
        <v>0.17</v>
      </c>
      <c r="G6" s="61" t="s">
        <v>123</v>
      </c>
      <c r="H6" s="62">
        <v>0.18</v>
      </c>
      <c r="I6" s="61" t="s">
        <v>123</v>
      </c>
      <c r="J6" s="61" t="s">
        <v>123</v>
      </c>
      <c r="K6" s="62">
        <v>0.17</v>
      </c>
      <c r="L6" s="62">
        <v>0.18</v>
      </c>
      <c r="M6" s="62">
        <v>0.17</v>
      </c>
      <c r="N6" s="61" t="s">
        <v>123</v>
      </c>
      <c r="O6" s="62">
        <v>0.2</v>
      </c>
      <c r="P6" s="67">
        <v>0</v>
      </c>
      <c r="Q6" s="74">
        <v>0.52</v>
      </c>
      <c r="R6" s="62">
        <v>0.45</v>
      </c>
      <c r="S6" s="62">
        <v>0.55000000000000004</v>
      </c>
      <c r="T6" s="67">
        <v>0.47</v>
      </c>
      <c r="U6" s="74">
        <v>0.37</v>
      </c>
      <c r="V6" s="62">
        <v>0.53</v>
      </c>
      <c r="W6" s="67">
        <v>0.63</v>
      </c>
      <c r="X6" s="74">
        <v>0.7</v>
      </c>
      <c r="Y6" s="67">
        <v>0.73</v>
      </c>
      <c r="Z6" s="74">
        <v>0.65</v>
      </c>
      <c r="AA6" s="62">
        <v>0.85</v>
      </c>
      <c r="AB6" s="62">
        <v>0.72</v>
      </c>
      <c r="AC6" s="62">
        <v>0.56999999999999995</v>
      </c>
      <c r="AD6" s="67">
        <v>0.62</v>
      </c>
    </row>
    <row r="7" spans="1:30" ht="15.75" x14ac:dyDescent="0.3">
      <c r="A7" s="262" t="s">
        <v>175</v>
      </c>
      <c r="B7" s="74">
        <v>4.4800000000000004</v>
      </c>
      <c r="C7" s="62">
        <v>4.55</v>
      </c>
      <c r="D7" s="62">
        <v>4.57</v>
      </c>
      <c r="E7" s="62">
        <v>4.5</v>
      </c>
      <c r="F7" s="62">
        <v>4.4000000000000004</v>
      </c>
      <c r="G7" s="62">
        <v>4.55</v>
      </c>
      <c r="H7" s="62">
        <v>4.55</v>
      </c>
      <c r="I7" s="62">
        <v>4.63</v>
      </c>
      <c r="J7" s="62">
        <v>4.53</v>
      </c>
      <c r="K7" s="62">
        <v>4.8600000000000003</v>
      </c>
      <c r="L7" s="62">
        <v>4.6500000000000004</v>
      </c>
      <c r="M7" s="62">
        <v>4.76</v>
      </c>
      <c r="N7" s="62">
        <v>4.84</v>
      </c>
      <c r="O7" s="62">
        <v>4.6100000000000003</v>
      </c>
      <c r="P7" s="67">
        <v>4.57</v>
      </c>
      <c r="Q7" s="74">
        <v>6.59</v>
      </c>
      <c r="R7" s="62">
        <v>6.29</v>
      </c>
      <c r="S7" s="62">
        <v>5.88</v>
      </c>
      <c r="T7" s="67">
        <v>5.97</v>
      </c>
      <c r="U7" s="74">
        <v>6.8</v>
      </c>
      <c r="V7" s="62">
        <v>6.27</v>
      </c>
      <c r="W7" s="67">
        <v>6.37</v>
      </c>
      <c r="X7" s="74">
        <v>6.25</v>
      </c>
      <c r="Y7" s="67">
        <v>6.29</v>
      </c>
      <c r="Z7" s="74">
        <v>6.41</v>
      </c>
      <c r="AA7" s="62">
        <v>6.01</v>
      </c>
      <c r="AB7" s="62">
        <v>6.97</v>
      </c>
      <c r="AC7" s="62">
        <v>6.41</v>
      </c>
      <c r="AD7" s="67">
        <v>6.39</v>
      </c>
    </row>
    <row r="8" spans="1:30" ht="15.75" x14ac:dyDescent="0.3">
      <c r="A8" s="262" t="s">
        <v>187</v>
      </c>
      <c r="B8" s="74">
        <v>1.1299999999999999</v>
      </c>
      <c r="C8" s="62">
        <v>1.1000000000000001</v>
      </c>
      <c r="D8" s="62">
        <v>1.08</v>
      </c>
      <c r="E8" s="62">
        <v>1.1299999999999999</v>
      </c>
      <c r="F8" s="62">
        <v>1.1000000000000001</v>
      </c>
      <c r="G8" s="62">
        <v>1.1299999999999999</v>
      </c>
      <c r="H8" s="62">
        <v>1.1399999999999999</v>
      </c>
      <c r="I8" s="62">
        <v>1.1100000000000001</v>
      </c>
      <c r="J8" s="62">
        <v>1.1299999999999999</v>
      </c>
      <c r="K8" s="62">
        <v>1.17</v>
      </c>
      <c r="L8" s="62">
        <v>1.1100000000000001</v>
      </c>
      <c r="M8" s="62">
        <v>1.2</v>
      </c>
      <c r="N8" s="62">
        <v>1.39</v>
      </c>
      <c r="O8" s="62">
        <v>1.17</v>
      </c>
      <c r="P8" s="67">
        <v>1.18</v>
      </c>
      <c r="Q8" s="74">
        <v>0.83</v>
      </c>
      <c r="R8" s="62">
        <v>0.77</v>
      </c>
      <c r="S8" s="62">
        <v>0.85</v>
      </c>
      <c r="T8" s="67">
        <v>0.63</v>
      </c>
      <c r="U8" s="74">
        <v>0.85</v>
      </c>
      <c r="V8" s="62">
        <v>0.82</v>
      </c>
      <c r="W8" s="67">
        <v>0.88</v>
      </c>
      <c r="X8" s="74">
        <v>1.02</v>
      </c>
      <c r="Y8" s="67">
        <v>1.1499999999999999</v>
      </c>
      <c r="Z8" s="74">
        <v>0.64</v>
      </c>
      <c r="AA8" s="62">
        <v>0.54</v>
      </c>
      <c r="AB8" s="62">
        <v>0.88</v>
      </c>
      <c r="AC8" s="62">
        <v>0.57999999999999996</v>
      </c>
      <c r="AD8" s="67">
        <v>0.82</v>
      </c>
    </row>
    <row r="9" spans="1:30" ht="15.75" x14ac:dyDescent="0.3">
      <c r="A9" s="262" t="s">
        <v>188</v>
      </c>
      <c r="B9" s="74">
        <v>0.59319999999999995</v>
      </c>
      <c r="C9" s="62">
        <v>0.57640000000000002</v>
      </c>
      <c r="D9" s="62">
        <v>1.1511</v>
      </c>
      <c r="E9" s="62">
        <v>1.1765000000000001</v>
      </c>
      <c r="F9" s="62">
        <v>0.89429999999999998</v>
      </c>
      <c r="G9" s="62">
        <v>1.3468</v>
      </c>
      <c r="H9" s="62">
        <v>1.371</v>
      </c>
      <c r="I9" s="62">
        <v>1.0091000000000001</v>
      </c>
      <c r="J9" s="62">
        <v>0.58209999999999995</v>
      </c>
      <c r="K9" s="62">
        <v>1.4597</v>
      </c>
      <c r="L9" s="62">
        <v>0.80600000000000005</v>
      </c>
      <c r="M9" s="62">
        <v>0.67879999999999996</v>
      </c>
      <c r="N9" s="62">
        <v>1.5988</v>
      </c>
      <c r="O9" s="62">
        <v>0.62960000000000005</v>
      </c>
      <c r="P9" s="67">
        <v>0.94910000000000005</v>
      </c>
      <c r="Q9" s="74">
        <v>0.91710000000000003</v>
      </c>
      <c r="R9" s="62">
        <v>0.76439999999999997</v>
      </c>
      <c r="S9" s="62">
        <v>0.93189999999999995</v>
      </c>
      <c r="T9" s="67">
        <v>0.68100000000000005</v>
      </c>
      <c r="U9" s="74">
        <v>3.1006</v>
      </c>
      <c r="V9" s="62">
        <v>1.1615</v>
      </c>
      <c r="W9" s="67">
        <v>2.3571</v>
      </c>
      <c r="X9" s="74">
        <v>1.2003999999999999</v>
      </c>
      <c r="Y9" s="67">
        <v>1.3478000000000001</v>
      </c>
      <c r="Z9" s="183">
        <v>0</v>
      </c>
      <c r="AA9" s="62">
        <v>1.4782</v>
      </c>
      <c r="AB9" s="62">
        <v>2.6217000000000001</v>
      </c>
      <c r="AC9" s="62">
        <v>0.63290000000000002</v>
      </c>
      <c r="AD9" s="67">
        <v>3.0316000000000001</v>
      </c>
    </row>
    <row r="10" spans="1:30" x14ac:dyDescent="0.2">
      <c r="A10" s="262" t="s">
        <v>23</v>
      </c>
      <c r="B10" s="74">
        <v>1.9862</v>
      </c>
      <c r="C10" s="62">
        <v>2.0413000000000001</v>
      </c>
      <c r="D10" s="62">
        <v>1.5842000000000001</v>
      </c>
      <c r="E10" s="62">
        <v>1.5014000000000001</v>
      </c>
      <c r="F10" s="62">
        <v>1.7153</v>
      </c>
      <c r="G10" s="62">
        <v>1.2981</v>
      </c>
      <c r="H10" s="62">
        <v>1.3563000000000001</v>
      </c>
      <c r="I10" s="62">
        <v>1.6919999999999999</v>
      </c>
      <c r="J10" s="62">
        <v>2.0261999999999998</v>
      </c>
      <c r="K10" s="62">
        <v>1.4664999999999999</v>
      </c>
      <c r="L10" s="62">
        <v>1.8947000000000001</v>
      </c>
      <c r="M10" s="62">
        <v>2.0891999999999999</v>
      </c>
      <c r="N10" s="62">
        <v>1.3914</v>
      </c>
      <c r="O10" s="62">
        <v>2.0535000000000001</v>
      </c>
      <c r="P10" s="67">
        <v>1.696</v>
      </c>
      <c r="Q10" s="74">
        <v>1.5648</v>
      </c>
      <c r="R10" s="62">
        <v>1.8122</v>
      </c>
      <c r="S10" s="62">
        <v>1.7514000000000001</v>
      </c>
      <c r="T10" s="67">
        <v>2.0672000000000001</v>
      </c>
      <c r="U10" s="183">
        <v>0</v>
      </c>
      <c r="V10" s="62">
        <v>1.5047999999999999</v>
      </c>
      <c r="W10" s="67">
        <v>0.85899999999999999</v>
      </c>
      <c r="X10" s="74">
        <v>1.7499</v>
      </c>
      <c r="Y10" s="67">
        <v>1.7672000000000001</v>
      </c>
      <c r="Z10" s="74">
        <v>2.5499999999999998</v>
      </c>
      <c r="AA10" s="62">
        <v>1.3698999999999999</v>
      </c>
      <c r="AB10" s="62">
        <v>0.38090000000000002</v>
      </c>
      <c r="AC10" s="62">
        <v>2.3105000000000002</v>
      </c>
      <c r="AD10" s="67">
        <v>0.1321</v>
      </c>
    </row>
    <row r="11" spans="1:30" x14ac:dyDescent="0.2">
      <c r="A11" s="262" t="s">
        <v>1</v>
      </c>
      <c r="B11" s="183" t="s">
        <v>123</v>
      </c>
      <c r="C11" s="61" t="s">
        <v>123</v>
      </c>
      <c r="D11" s="62">
        <v>0.13</v>
      </c>
      <c r="E11" s="61" t="s">
        <v>123</v>
      </c>
      <c r="F11" s="61" t="s">
        <v>123</v>
      </c>
      <c r="G11" s="61" t="s">
        <v>123</v>
      </c>
      <c r="H11" s="61" t="s">
        <v>123</v>
      </c>
      <c r="I11" s="61" t="s">
        <v>123</v>
      </c>
      <c r="J11" s="61" t="s">
        <v>123</v>
      </c>
      <c r="K11" s="61" t="s">
        <v>123</v>
      </c>
      <c r="L11" s="62">
        <v>0.12</v>
      </c>
      <c r="M11" s="61" t="s">
        <v>123</v>
      </c>
      <c r="N11" s="61" t="s">
        <v>123</v>
      </c>
      <c r="O11" s="61" t="s">
        <v>123</v>
      </c>
      <c r="P11" s="182" t="s">
        <v>123</v>
      </c>
      <c r="Q11" s="183" t="s">
        <v>123</v>
      </c>
      <c r="R11" s="61" t="s">
        <v>123</v>
      </c>
      <c r="S11" s="61" t="s">
        <v>123</v>
      </c>
      <c r="T11" s="182" t="s">
        <v>123</v>
      </c>
      <c r="U11" s="183" t="s">
        <v>123</v>
      </c>
      <c r="V11" s="61" t="s">
        <v>123</v>
      </c>
      <c r="W11" s="182" t="s">
        <v>123</v>
      </c>
      <c r="X11" s="74">
        <v>0.36</v>
      </c>
      <c r="Y11" s="182" t="s">
        <v>123</v>
      </c>
      <c r="Z11" s="183" t="s">
        <v>123</v>
      </c>
      <c r="AA11" s="61" t="s">
        <v>123</v>
      </c>
      <c r="AB11" s="61" t="s">
        <v>123</v>
      </c>
      <c r="AC11" s="61" t="s">
        <v>123</v>
      </c>
      <c r="AD11" s="182" t="s">
        <v>123</v>
      </c>
    </row>
    <row r="12" spans="1:30" x14ac:dyDescent="0.2">
      <c r="A12" s="262" t="s">
        <v>2</v>
      </c>
      <c r="B12" s="74">
        <v>15.44</v>
      </c>
      <c r="C12" s="62">
        <v>15.6</v>
      </c>
      <c r="D12" s="62">
        <v>15.77</v>
      </c>
      <c r="E12" s="62">
        <v>15.74</v>
      </c>
      <c r="F12" s="62">
        <v>15.51</v>
      </c>
      <c r="G12" s="62">
        <v>15.75</v>
      </c>
      <c r="H12" s="62">
        <v>15.87</v>
      </c>
      <c r="I12" s="62">
        <v>15.82</v>
      </c>
      <c r="J12" s="62">
        <v>15.59</v>
      </c>
      <c r="K12" s="62">
        <v>16.75</v>
      </c>
      <c r="L12" s="62">
        <v>15.92</v>
      </c>
      <c r="M12" s="62">
        <v>15.74</v>
      </c>
      <c r="N12" s="62">
        <v>16.09</v>
      </c>
      <c r="O12" s="62">
        <v>15.62</v>
      </c>
      <c r="P12" s="67">
        <v>15.47</v>
      </c>
      <c r="Q12" s="74">
        <v>14.39</v>
      </c>
      <c r="R12" s="62">
        <v>14.49</v>
      </c>
      <c r="S12" s="62">
        <v>14.58</v>
      </c>
      <c r="T12" s="67">
        <v>14.61</v>
      </c>
      <c r="U12" s="74">
        <v>14.63</v>
      </c>
      <c r="V12" s="62">
        <v>14.71</v>
      </c>
      <c r="W12" s="67">
        <v>14.97</v>
      </c>
      <c r="X12" s="74">
        <v>14.94</v>
      </c>
      <c r="Y12" s="67">
        <v>15.29</v>
      </c>
      <c r="Z12" s="74">
        <v>14.48</v>
      </c>
      <c r="AA12" s="62">
        <v>14.89</v>
      </c>
      <c r="AB12" s="62">
        <v>14.91</v>
      </c>
      <c r="AC12" s="62">
        <v>15.34</v>
      </c>
      <c r="AD12" s="67">
        <v>15.31</v>
      </c>
    </row>
    <row r="13" spans="1:30" x14ac:dyDescent="0.2">
      <c r="A13" s="262" t="s">
        <v>3</v>
      </c>
      <c r="B13" s="74">
        <v>19.88</v>
      </c>
      <c r="C13" s="62">
        <v>20.13</v>
      </c>
      <c r="D13" s="62">
        <v>20.32</v>
      </c>
      <c r="E13" s="62">
        <v>20.22</v>
      </c>
      <c r="F13" s="62">
        <v>19.98</v>
      </c>
      <c r="G13" s="62">
        <v>20.059999999999999</v>
      </c>
      <c r="H13" s="62">
        <v>20.079999999999998</v>
      </c>
      <c r="I13" s="62">
        <v>20.27</v>
      </c>
      <c r="J13" s="62">
        <v>20.04</v>
      </c>
      <c r="K13" s="62">
        <v>21.23</v>
      </c>
      <c r="L13" s="62">
        <v>20.149999999999999</v>
      </c>
      <c r="M13" s="62">
        <v>20.13</v>
      </c>
      <c r="N13" s="62">
        <v>20.62</v>
      </c>
      <c r="O13" s="62">
        <v>19.920000000000002</v>
      </c>
      <c r="P13" s="67">
        <v>19.95</v>
      </c>
      <c r="Q13" s="74">
        <v>20.34</v>
      </c>
      <c r="R13" s="62">
        <v>20.399999999999999</v>
      </c>
      <c r="S13" s="62">
        <v>20.059999999999999</v>
      </c>
      <c r="T13" s="67">
        <v>20.2</v>
      </c>
      <c r="U13" s="74">
        <v>20.329999999999998</v>
      </c>
      <c r="V13" s="62">
        <v>20.260000000000002</v>
      </c>
      <c r="W13" s="67">
        <v>20.190000000000001</v>
      </c>
      <c r="X13" s="74">
        <v>19.32</v>
      </c>
      <c r="Y13" s="67">
        <v>19.59</v>
      </c>
      <c r="Z13" s="74">
        <v>20.92</v>
      </c>
      <c r="AA13" s="62">
        <v>21.27</v>
      </c>
      <c r="AB13" s="62">
        <v>20.83</v>
      </c>
      <c r="AC13" s="62">
        <v>21.44</v>
      </c>
      <c r="AD13" s="67">
        <v>21</v>
      </c>
    </row>
    <row r="14" spans="1:30" x14ac:dyDescent="0.2">
      <c r="A14" s="262" t="s">
        <v>4</v>
      </c>
      <c r="B14" s="74">
        <v>1.17</v>
      </c>
      <c r="C14" s="62">
        <v>1.17</v>
      </c>
      <c r="D14" s="62">
        <v>1.19</v>
      </c>
      <c r="E14" s="62">
        <v>1.2</v>
      </c>
      <c r="F14" s="62">
        <v>1.19</v>
      </c>
      <c r="G14" s="62">
        <v>1.21</v>
      </c>
      <c r="H14" s="62">
        <v>1.24</v>
      </c>
      <c r="I14" s="62">
        <v>1.2</v>
      </c>
      <c r="J14" s="62">
        <v>1.1200000000000001</v>
      </c>
      <c r="K14" s="62">
        <v>1.27</v>
      </c>
      <c r="L14" s="62">
        <v>1.17</v>
      </c>
      <c r="M14" s="62">
        <v>1.1599999999999999</v>
      </c>
      <c r="N14" s="62">
        <v>1.25</v>
      </c>
      <c r="O14" s="62">
        <v>1.19</v>
      </c>
      <c r="P14" s="67">
        <v>1.19</v>
      </c>
      <c r="Q14" s="74">
        <v>1.82</v>
      </c>
      <c r="R14" s="62">
        <v>1.68</v>
      </c>
      <c r="S14" s="62">
        <v>1.63</v>
      </c>
      <c r="T14" s="67">
        <v>1.54</v>
      </c>
      <c r="U14" s="74">
        <v>2.1</v>
      </c>
      <c r="V14" s="62">
        <v>1.85</v>
      </c>
      <c r="W14" s="67">
        <v>1.91</v>
      </c>
      <c r="X14" s="74">
        <v>2.16</v>
      </c>
      <c r="Y14" s="67">
        <v>1.98</v>
      </c>
      <c r="Z14" s="74">
        <v>1.79</v>
      </c>
      <c r="AA14" s="62">
        <v>1.58</v>
      </c>
      <c r="AB14" s="62">
        <v>1.9</v>
      </c>
      <c r="AC14" s="62">
        <v>1.5</v>
      </c>
      <c r="AD14" s="67">
        <v>1.7</v>
      </c>
    </row>
    <row r="15" spans="1:30" s="45" customFormat="1" x14ac:dyDescent="0.2">
      <c r="A15" s="274" t="s">
        <v>117</v>
      </c>
      <c r="B15" s="173">
        <f>SUM(B5:B14)</f>
        <v>95.239400000000003</v>
      </c>
      <c r="C15" s="65">
        <f t="shared" ref="C15:AD15" si="0">SUM(C5:C14)</f>
        <v>96.277699999999996</v>
      </c>
      <c r="D15" s="65">
        <f t="shared" si="0"/>
        <v>97.155300000000011</v>
      </c>
      <c r="E15" s="65">
        <f t="shared" si="0"/>
        <v>96.537899999999993</v>
      </c>
      <c r="F15" s="65">
        <f t="shared" si="0"/>
        <v>95.409600000000012</v>
      </c>
      <c r="G15" s="65">
        <f t="shared" si="0"/>
        <v>96.094899999999996</v>
      </c>
      <c r="H15" s="65">
        <f t="shared" si="0"/>
        <v>96.767299999999992</v>
      </c>
      <c r="I15" s="65">
        <f t="shared" si="0"/>
        <v>97.101100000000002</v>
      </c>
      <c r="J15" s="65">
        <f t="shared" si="0"/>
        <v>95.768300000000011</v>
      </c>
      <c r="K15" s="65">
        <f t="shared" si="0"/>
        <v>102.11620000000001</v>
      </c>
      <c r="L15" s="65">
        <f t="shared" si="0"/>
        <v>97.410699999999977</v>
      </c>
      <c r="M15" s="65">
        <f t="shared" si="0"/>
        <v>97.077999999999989</v>
      </c>
      <c r="N15" s="65">
        <f t="shared" si="0"/>
        <v>99.270200000000003</v>
      </c>
      <c r="O15" s="65">
        <f t="shared" si="0"/>
        <v>96.203100000000006</v>
      </c>
      <c r="P15" s="69">
        <f t="shared" si="0"/>
        <v>95.475099999999998</v>
      </c>
      <c r="Q15" s="173">
        <f t="shared" si="0"/>
        <v>98.19189999999999</v>
      </c>
      <c r="R15" s="65">
        <f t="shared" si="0"/>
        <v>97.806600000000003</v>
      </c>
      <c r="S15" s="65">
        <f t="shared" si="0"/>
        <v>96.833299999999994</v>
      </c>
      <c r="T15" s="69">
        <f t="shared" si="0"/>
        <v>96.938200000000009</v>
      </c>
      <c r="U15" s="173">
        <f t="shared" si="0"/>
        <v>99.500599999999991</v>
      </c>
      <c r="V15" s="65">
        <f t="shared" si="0"/>
        <v>98.776300000000006</v>
      </c>
      <c r="W15" s="69">
        <f t="shared" si="0"/>
        <v>99.766100000000009</v>
      </c>
      <c r="X15" s="173">
        <f t="shared" si="0"/>
        <v>100.2903</v>
      </c>
      <c r="Y15" s="69">
        <f t="shared" si="0"/>
        <v>100.53500000000001</v>
      </c>
      <c r="Z15" s="173">
        <f t="shared" si="0"/>
        <v>100.13000000000001</v>
      </c>
      <c r="AA15" s="65">
        <f t="shared" si="0"/>
        <v>99.608099999999993</v>
      </c>
      <c r="AB15" s="65">
        <f t="shared" si="0"/>
        <v>100.90259999999999</v>
      </c>
      <c r="AC15" s="65">
        <f t="shared" si="0"/>
        <v>101.9434</v>
      </c>
      <c r="AD15" s="69">
        <f t="shared" si="0"/>
        <v>100.5637</v>
      </c>
    </row>
    <row r="16" spans="1:30" x14ac:dyDescent="0.2">
      <c r="A16" s="255" t="s">
        <v>157</v>
      </c>
      <c r="B16" s="175">
        <v>0.8085</v>
      </c>
      <c r="C16" s="63">
        <v>0.80979999999999996</v>
      </c>
      <c r="D16" s="63">
        <v>0.81040000000000001</v>
      </c>
      <c r="E16" s="63">
        <v>0.81120000000000003</v>
      </c>
      <c r="F16" s="63">
        <v>0.81100000000000005</v>
      </c>
      <c r="G16" s="63">
        <v>0.80779999999999996</v>
      </c>
      <c r="H16" s="63">
        <v>0.80330000000000001</v>
      </c>
      <c r="I16" s="63">
        <v>0.80800000000000005</v>
      </c>
      <c r="J16" s="63">
        <v>0.81020000000000003</v>
      </c>
      <c r="K16" s="63">
        <v>0.80500000000000005</v>
      </c>
      <c r="L16" s="63">
        <v>0.80120000000000002</v>
      </c>
      <c r="M16" s="63">
        <v>0.8034</v>
      </c>
      <c r="N16" s="63">
        <v>0.80510000000000004</v>
      </c>
      <c r="O16" s="63">
        <v>0.80200000000000005</v>
      </c>
      <c r="P16" s="71">
        <v>0.80910000000000004</v>
      </c>
      <c r="Q16" s="175">
        <v>0.80120000000000002</v>
      </c>
      <c r="R16" s="63">
        <v>0.80710000000000004</v>
      </c>
      <c r="S16" s="63">
        <v>0.80220000000000002</v>
      </c>
      <c r="T16" s="71">
        <v>0.80679999999999996</v>
      </c>
      <c r="U16" s="175">
        <v>0.79039999999999999</v>
      </c>
      <c r="V16" s="63">
        <v>0.79320000000000002</v>
      </c>
      <c r="W16" s="71">
        <v>0.78359999999999996</v>
      </c>
      <c r="X16" s="175">
        <v>0.74509999999999998</v>
      </c>
      <c r="Y16" s="71">
        <v>0.75380000000000003</v>
      </c>
      <c r="Z16" s="175">
        <v>0.80859999999999999</v>
      </c>
      <c r="AA16" s="63">
        <v>0.82809999999999995</v>
      </c>
      <c r="AB16" s="63">
        <v>0.79949999999999999</v>
      </c>
      <c r="AC16" s="63">
        <v>0.81489999999999996</v>
      </c>
      <c r="AD16" s="71">
        <v>0.80920000000000003</v>
      </c>
    </row>
    <row r="17" spans="1:30" x14ac:dyDescent="0.2">
      <c r="A17" s="262" t="s">
        <v>17</v>
      </c>
      <c r="B17" s="175">
        <v>8.6099999999999996E-2</v>
      </c>
      <c r="C17" s="63">
        <v>8.5199999999999998E-2</v>
      </c>
      <c r="D17" s="63">
        <v>8.5900000000000004E-2</v>
      </c>
      <c r="E17" s="63">
        <v>8.7099999999999997E-2</v>
      </c>
      <c r="F17" s="63">
        <v>8.7400000000000005E-2</v>
      </c>
      <c r="G17" s="63">
        <v>8.8200000000000001E-2</v>
      </c>
      <c r="H17" s="63">
        <v>8.9800000000000005E-2</v>
      </c>
      <c r="I17" s="63">
        <v>8.6599999999999996E-2</v>
      </c>
      <c r="J17" s="63">
        <v>8.1900000000000001E-2</v>
      </c>
      <c r="K17" s="63">
        <v>8.7099999999999997E-2</v>
      </c>
      <c r="L17" s="63">
        <v>8.4199999999999997E-2</v>
      </c>
      <c r="M17" s="63">
        <v>8.3799999999999999E-2</v>
      </c>
      <c r="N17" s="63">
        <v>8.8300000000000003E-2</v>
      </c>
      <c r="O17" s="63">
        <v>8.6699999999999999E-2</v>
      </c>
      <c r="P17" s="71">
        <v>8.7300000000000003E-2</v>
      </c>
      <c r="Q17" s="175">
        <v>0.12970000000000001</v>
      </c>
      <c r="R17" s="63">
        <v>0.1203</v>
      </c>
      <c r="S17" s="63">
        <v>0.11799999999999999</v>
      </c>
      <c r="T17" s="71">
        <v>0.1113</v>
      </c>
      <c r="U17" s="175">
        <v>0.1477</v>
      </c>
      <c r="V17" s="63">
        <v>0.13109999999999999</v>
      </c>
      <c r="W17" s="71">
        <v>0.13420000000000001</v>
      </c>
      <c r="X17" s="175">
        <v>0.15079999999999999</v>
      </c>
      <c r="Y17" s="71">
        <v>0.13789999999999999</v>
      </c>
      <c r="Z17" s="175">
        <v>0.12520000000000001</v>
      </c>
      <c r="AA17" s="63">
        <v>0.1113</v>
      </c>
      <c r="AB17" s="63">
        <v>0.13200000000000001</v>
      </c>
      <c r="AC17" s="63">
        <v>0.1032</v>
      </c>
      <c r="AD17" s="71">
        <v>0.11849999999999999</v>
      </c>
    </row>
    <row r="18" spans="1:30" x14ac:dyDescent="0.2">
      <c r="A18" s="262" t="s">
        <v>18</v>
      </c>
      <c r="B18" s="175"/>
      <c r="C18" s="63"/>
      <c r="D18" s="63">
        <v>4.1000000000000003E-3</v>
      </c>
      <c r="E18" s="63"/>
      <c r="F18" s="63"/>
      <c r="G18" s="63"/>
      <c r="H18" s="63"/>
      <c r="I18" s="63"/>
      <c r="J18" s="63">
        <v>0</v>
      </c>
      <c r="K18" s="63">
        <v>0</v>
      </c>
      <c r="L18" s="63">
        <v>3.8E-3</v>
      </c>
      <c r="M18" s="63"/>
      <c r="N18" s="63"/>
      <c r="O18" s="63">
        <v>0</v>
      </c>
      <c r="P18" s="71"/>
      <c r="Q18" s="175">
        <v>0</v>
      </c>
      <c r="R18" s="63">
        <v>0</v>
      </c>
      <c r="S18" s="63"/>
      <c r="T18" s="71"/>
      <c r="U18" s="175">
        <v>0</v>
      </c>
      <c r="V18" s="63">
        <v>0</v>
      </c>
      <c r="W18" s="71">
        <v>0</v>
      </c>
      <c r="X18" s="175">
        <v>1.0999999999999999E-2</v>
      </c>
      <c r="Y18" s="71">
        <v>0</v>
      </c>
      <c r="Z18" s="175">
        <v>0</v>
      </c>
      <c r="AA18" s="63">
        <v>0</v>
      </c>
      <c r="AB18" s="63">
        <v>0</v>
      </c>
      <c r="AC18" s="63">
        <v>0</v>
      </c>
      <c r="AD18" s="71">
        <v>0</v>
      </c>
    </row>
    <row r="19" spans="1:30" ht="14.25" x14ac:dyDescent="0.2">
      <c r="A19" s="262" t="s">
        <v>178</v>
      </c>
      <c r="B19" s="175">
        <v>6.3E-2</v>
      </c>
      <c r="C19" s="63">
        <v>6.4100000000000004E-2</v>
      </c>
      <c r="D19" s="63">
        <v>4.9299999999999997E-2</v>
      </c>
      <c r="E19" s="63">
        <v>4.7E-2</v>
      </c>
      <c r="F19" s="63">
        <v>5.4300000000000001E-2</v>
      </c>
      <c r="G19" s="63">
        <v>4.0800000000000003E-2</v>
      </c>
      <c r="H19" s="63">
        <v>4.24E-2</v>
      </c>
      <c r="I19" s="63">
        <v>5.2600000000000001E-2</v>
      </c>
      <c r="J19" s="63">
        <v>6.3899999999999998E-2</v>
      </c>
      <c r="K19" s="63">
        <v>4.3400000000000001E-2</v>
      </c>
      <c r="L19" s="63">
        <v>5.8799999999999998E-2</v>
      </c>
      <c r="M19" s="63">
        <v>6.5100000000000005E-2</v>
      </c>
      <c r="N19" s="63">
        <v>4.24E-2</v>
      </c>
      <c r="O19" s="63">
        <v>6.4500000000000002E-2</v>
      </c>
      <c r="P19" s="71">
        <v>5.3699999999999998E-2</v>
      </c>
      <c r="Q19" s="175">
        <v>4.8099999999999997E-2</v>
      </c>
      <c r="R19" s="63">
        <v>5.6000000000000001E-2</v>
      </c>
      <c r="S19" s="63">
        <v>5.4699999999999999E-2</v>
      </c>
      <c r="T19" s="71">
        <v>6.4399999999999999E-2</v>
      </c>
      <c r="U19" s="175">
        <v>0</v>
      </c>
      <c r="V19" s="63">
        <v>4.5999999999999999E-2</v>
      </c>
      <c r="W19" s="71">
        <v>2.5999999999999999E-2</v>
      </c>
      <c r="X19" s="175">
        <v>5.2699999999999997E-2</v>
      </c>
      <c r="Y19" s="71">
        <v>5.3100000000000001E-2</v>
      </c>
      <c r="Z19" s="175">
        <v>7.6899999999999996E-2</v>
      </c>
      <c r="AA19" s="63">
        <v>4.1599999999999998E-2</v>
      </c>
      <c r="AB19" s="63">
        <v>1.14E-2</v>
      </c>
      <c r="AC19" s="63">
        <v>6.8500000000000005E-2</v>
      </c>
      <c r="AD19" s="71">
        <v>4.0000000000000001E-3</v>
      </c>
    </row>
    <row r="20" spans="1:30" x14ac:dyDescent="0.2">
      <c r="A20" s="262" t="s">
        <v>19</v>
      </c>
      <c r="B20" s="175">
        <v>4.2399999999999882E-2</v>
      </c>
      <c r="C20" s="63">
        <v>4.0899999999999936E-2</v>
      </c>
      <c r="D20" s="63">
        <v>5.0300000000000011E-2</v>
      </c>
      <c r="E20" s="63">
        <v>5.4699999999999971E-2</v>
      </c>
      <c r="F20" s="63">
        <v>4.7300000000000009E-2</v>
      </c>
      <c r="G20" s="63">
        <v>6.3200000000000256E-2</v>
      </c>
      <c r="H20" s="63">
        <v>6.4500000000000002E-2</v>
      </c>
      <c r="I20" s="63">
        <v>5.2799999999999958E-2</v>
      </c>
      <c r="J20" s="63">
        <v>4.4000000000000039E-2</v>
      </c>
      <c r="K20" s="63">
        <v>6.4500000000000113E-2</v>
      </c>
      <c r="L20" s="63">
        <v>5.2000000000000046E-2</v>
      </c>
      <c r="M20" s="63">
        <v>4.7699999999999965E-2</v>
      </c>
      <c r="N20" s="63">
        <v>6.4199999999999924E-2</v>
      </c>
      <c r="O20" s="63">
        <v>4.6799999999999953E-2</v>
      </c>
      <c r="P20" s="71">
        <v>4.9899999999999833E-2</v>
      </c>
      <c r="Q20" s="175">
        <v>2.0999999999999908E-2</v>
      </c>
      <c r="R20" s="63">
        <v>1.6600000000000059E-2</v>
      </c>
      <c r="S20" s="63">
        <v>2.5100000000000011E-2</v>
      </c>
      <c r="T20" s="71">
        <v>1.7500000000000002E-2</v>
      </c>
      <c r="U20" s="175">
        <v>6.1900000000000177E-2</v>
      </c>
      <c r="V20" s="63">
        <v>2.9699999999999949E-2</v>
      </c>
      <c r="W20" s="71">
        <v>5.6200000000000028E-2</v>
      </c>
      <c r="X20" s="175">
        <v>4.0400000000000102E-2</v>
      </c>
      <c r="Y20" s="71">
        <v>5.5199999999999916E-2</v>
      </c>
      <c r="Z20" s="175">
        <v>-1.0699999999999932E-2</v>
      </c>
      <c r="AA20" s="63">
        <v>1.9000000000000128E-2</v>
      </c>
      <c r="AB20" s="63">
        <v>5.7099999999999929E-2</v>
      </c>
      <c r="AC20" s="63">
        <v>1.3399999999999967E-2</v>
      </c>
      <c r="AD20" s="71">
        <v>6.8300000000000027E-2</v>
      </c>
    </row>
    <row r="21" spans="1:30" s="45" customFormat="1" x14ac:dyDescent="0.2">
      <c r="A21" s="274" t="s">
        <v>151</v>
      </c>
      <c r="B21" s="294">
        <f>SUM(B16:B20)</f>
        <v>0.99999999999999989</v>
      </c>
      <c r="C21" s="295">
        <f t="shared" ref="C21:AD21" si="1">SUM(C16:C20)</f>
        <v>1</v>
      </c>
      <c r="D21" s="295">
        <f t="shared" si="1"/>
        <v>1</v>
      </c>
      <c r="E21" s="295">
        <f t="shared" si="1"/>
        <v>1</v>
      </c>
      <c r="F21" s="295">
        <f t="shared" si="1"/>
        <v>1</v>
      </c>
      <c r="G21" s="295">
        <f t="shared" si="1"/>
        <v>1</v>
      </c>
      <c r="H21" s="295">
        <f t="shared" si="1"/>
        <v>1</v>
      </c>
      <c r="I21" s="295">
        <f t="shared" si="1"/>
        <v>1</v>
      </c>
      <c r="J21" s="295">
        <f t="shared" si="1"/>
        <v>1</v>
      </c>
      <c r="K21" s="295">
        <f t="shared" si="1"/>
        <v>1</v>
      </c>
      <c r="L21" s="295">
        <f t="shared" si="1"/>
        <v>1</v>
      </c>
      <c r="M21" s="295">
        <f t="shared" si="1"/>
        <v>1</v>
      </c>
      <c r="N21" s="295">
        <f t="shared" si="1"/>
        <v>1</v>
      </c>
      <c r="O21" s="295">
        <f t="shared" si="1"/>
        <v>1</v>
      </c>
      <c r="P21" s="296">
        <f t="shared" si="1"/>
        <v>0.99999999999999989</v>
      </c>
      <c r="Q21" s="294">
        <f t="shared" si="1"/>
        <v>1</v>
      </c>
      <c r="R21" s="295">
        <f t="shared" si="1"/>
        <v>1</v>
      </c>
      <c r="S21" s="295">
        <f t="shared" si="1"/>
        <v>1</v>
      </c>
      <c r="T21" s="296">
        <f t="shared" si="1"/>
        <v>0.99999999999999989</v>
      </c>
      <c r="U21" s="294">
        <f t="shared" si="1"/>
        <v>1</v>
      </c>
      <c r="V21" s="295">
        <f t="shared" si="1"/>
        <v>1</v>
      </c>
      <c r="W21" s="296">
        <f t="shared" si="1"/>
        <v>1</v>
      </c>
      <c r="X21" s="294">
        <f t="shared" si="1"/>
        <v>1</v>
      </c>
      <c r="Y21" s="296">
        <f t="shared" si="1"/>
        <v>1</v>
      </c>
      <c r="Z21" s="294">
        <f t="shared" si="1"/>
        <v>1</v>
      </c>
      <c r="AA21" s="295">
        <f t="shared" si="1"/>
        <v>1</v>
      </c>
      <c r="AB21" s="295">
        <f t="shared" si="1"/>
        <v>0.99999999999999989</v>
      </c>
      <c r="AC21" s="295">
        <f t="shared" si="1"/>
        <v>0.99999999999999989</v>
      </c>
      <c r="AD21" s="296">
        <f t="shared" si="1"/>
        <v>1</v>
      </c>
    </row>
    <row r="22" spans="1:30" s="45" customFormat="1" x14ac:dyDescent="0.2">
      <c r="A22" s="262" t="s">
        <v>19</v>
      </c>
      <c r="B22" s="175">
        <v>0.83130000000000015</v>
      </c>
      <c r="C22" s="63">
        <v>0.83230000000000004</v>
      </c>
      <c r="D22" s="63">
        <v>0.82479999999999998</v>
      </c>
      <c r="E22" s="63">
        <v>0.82390000000000008</v>
      </c>
      <c r="F22" s="63">
        <v>0.82869999999999999</v>
      </c>
      <c r="G22" s="63">
        <v>0.8192999999999997</v>
      </c>
      <c r="H22" s="63">
        <v>0.81889999999999996</v>
      </c>
      <c r="I22" s="63">
        <v>0.82469999999999999</v>
      </c>
      <c r="J22" s="63">
        <v>0.83299999999999996</v>
      </c>
      <c r="K22" s="63">
        <v>0.81919999999999993</v>
      </c>
      <c r="L22" s="63">
        <v>0.82869999999999999</v>
      </c>
      <c r="M22" s="63">
        <v>0.82640000000000002</v>
      </c>
      <c r="N22" s="63">
        <v>0.80990000000000006</v>
      </c>
      <c r="O22" s="63">
        <v>0.82820000000000005</v>
      </c>
      <c r="P22" s="71">
        <v>0.82310000000000016</v>
      </c>
      <c r="Q22" s="175">
        <v>0.76760000000000006</v>
      </c>
      <c r="R22" s="63">
        <v>0.78109999999999991</v>
      </c>
      <c r="S22" s="63">
        <v>0.78610000000000002</v>
      </c>
      <c r="T22" s="71">
        <v>0.7944</v>
      </c>
      <c r="U22" s="175">
        <v>0.72949999999999982</v>
      </c>
      <c r="V22" s="63">
        <v>0.77160000000000006</v>
      </c>
      <c r="W22" s="71">
        <v>0.75219999999999998</v>
      </c>
      <c r="X22" s="175">
        <v>0.76129999999999987</v>
      </c>
      <c r="Y22" s="71">
        <v>0.76340000000000008</v>
      </c>
      <c r="Z22" s="175">
        <v>0.78939999999999988</v>
      </c>
      <c r="AA22" s="63">
        <v>0.78759999999999986</v>
      </c>
      <c r="AB22" s="63">
        <v>0.73910000000000009</v>
      </c>
      <c r="AC22" s="63">
        <v>0.79780000000000006</v>
      </c>
      <c r="AD22" s="71">
        <v>0.75259999999999994</v>
      </c>
    </row>
    <row r="23" spans="1:30" x14ac:dyDescent="0.2">
      <c r="A23" s="262" t="s">
        <v>24</v>
      </c>
      <c r="B23" s="175">
        <v>3.39E-2</v>
      </c>
      <c r="C23" s="63">
        <v>3.27E-2</v>
      </c>
      <c r="D23" s="63">
        <v>3.1800000000000002E-2</v>
      </c>
      <c r="E23" s="63">
        <v>3.3500000000000002E-2</v>
      </c>
      <c r="F23" s="63">
        <v>3.3000000000000002E-2</v>
      </c>
      <c r="G23" s="63">
        <v>3.3599999999999998E-2</v>
      </c>
      <c r="H23" s="63">
        <v>3.3700000000000001E-2</v>
      </c>
      <c r="I23" s="63">
        <v>3.27E-2</v>
      </c>
      <c r="J23" s="63">
        <v>3.3700000000000001E-2</v>
      </c>
      <c r="K23" s="63">
        <v>3.27E-2</v>
      </c>
      <c r="L23" s="63">
        <v>3.2599999999999997E-2</v>
      </c>
      <c r="M23" s="63">
        <v>3.5299999999999998E-2</v>
      </c>
      <c r="N23" s="63">
        <v>0.04</v>
      </c>
      <c r="O23" s="63">
        <v>3.4799999999999998E-2</v>
      </c>
      <c r="P23" s="71">
        <v>3.5299999999999998E-2</v>
      </c>
      <c r="Q23" s="175">
        <v>2.41E-2</v>
      </c>
      <c r="R23" s="63">
        <v>2.2499999999999999E-2</v>
      </c>
      <c r="S23" s="63">
        <v>2.5100000000000001E-2</v>
      </c>
      <c r="T23" s="71">
        <v>1.8599999999999998E-2</v>
      </c>
      <c r="U23" s="175">
        <v>2.4400000000000002E-2</v>
      </c>
      <c r="V23" s="63">
        <v>2.3699999999999999E-2</v>
      </c>
      <c r="W23" s="71">
        <v>2.52E-2</v>
      </c>
      <c r="X23" s="175">
        <v>2.9000000000000001E-2</v>
      </c>
      <c r="Y23" s="71">
        <v>3.27E-2</v>
      </c>
      <c r="Z23" s="175">
        <v>1.83E-2</v>
      </c>
      <c r="AA23" s="63">
        <v>1.55E-2</v>
      </c>
      <c r="AB23" s="63">
        <v>2.4899999999999999E-2</v>
      </c>
      <c r="AC23" s="63">
        <v>1.6299999999999999E-2</v>
      </c>
      <c r="AD23" s="71">
        <v>2.3300000000000001E-2</v>
      </c>
    </row>
    <row r="24" spans="1:30" ht="14.25" x14ac:dyDescent="0.2">
      <c r="A24" s="262" t="s">
        <v>179</v>
      </c>
      <c r="B24" s="175">
        <v>1.6899999999999998E-2</v>
      </c>
      <c r="C24" s="63">
        <v>1.6299999999999999E-2</v>
      </c>
      <c r="D24" s="63">
        <v>3.2199999999999999E-2</v>
      </c>
      <c r="E24" s="63">
        <v>3.3099999999999997E-2</v>
      </c>
      <c r="F24" s="63">
        <v>2.5499999999999998E-2</v>
      </c>
      <c r="G24" s="63">
        <v>3.8100000000000002E-2</v>
      </c>
      <c r="H24" s="63">
        <v>3.85E-2</v>
      </c>
      <c r="I24" s="63">
        <v>2.8299999999999999E-2</v>
      </c>
      <c r="J24" s="63">
        <v>1.6500000000000001E-2</v>
      </c>
      <c r="K24" s="63">
        <v>3.8899999999999997E-2</v>
      </c>
      <c r="L24" s="63">
        <v>2.2499999999999999E-2</v>
      </c>
      <c r="M24" s="63">
        <v>1.9E-2</v>
      </c>
      <c r="N24" s="63">
        <v>4.3799999999999999E-2</v>
      </c>
      <c r="O24" s="63">
        <v>1.78E-2</v>
      </c>
      <c r="P24" s="71">
        <v>2.7E-2</v>
      </c>
      <c r="Q24" s="175">
        <v>2.5399999999999999E-2</v>
      </c>
      <c r="R24" s="63">
        <v>2.12E-2</v>
      </c>
      <c r="S24" s="63">
        <v>2.6200000000000001E-2</v>
      </c>
      <c r="T24" s="71">
        <v>1.9099999999999999E-2</v>
      </c>
      <c r="U24" s="175">
        <v>8.4699999999999998E-2</v>
      </c>
      <c r="V24" s="63">
        <v>3.1899999999999998E-2</v>
      </c>
      <c r="W24" s="71">
        <v>6.4299999999999996E-2</v>
      </c>
      <c r="X24" s="175">
        <v>3.2500000000000001E-2</v>
      </c>
      <c r="Y24" s="71">
        <v>3.6400000000000002E-2</v>
      </c>
      <c r="Z24" s="175">
        <v>0</v>
      </c>
      <c r="AA24" s="63">
        <v>4.0399999999999998E-2</v>
      </c>
      <c r="AB24" s="63">
        <v>7.0699999999999999E-2</v>
      </c>
      <c r="AC24" s="63">
        <v>1.6899999999999998E-2</v>
      </c>
      <c r="AD24" s="71">
        <v>8.2000000000000003E-2</v>
      </c>
    </row>
    <row r="25" spans="1:30" x14ac:dyDescent="0.2">
      <c r="A25" s="262" t="s">
        <v>20</v>
      </c>
      <c r="B25" s="175">
        <v>5.1000000000000004E-3</v>
      </c>
      <c r="C25" s="63">
        <v>4.7999999999999996E-3</v>
      </c>
      <c r="D25" s="63">
        <v>3.3999999999999998E-3</v>
      </c>
      <c r="E25" s="63">
        <v>3.7000000000000002E-3</v>
      </c>
      <c r="F25" s="63">
        <v>4.7999999999999996E-3</v>
      </c>
      <c r="G25" s="63"/>
      <c r="H25" s="63">
        <v>5.1000000000000004E-3</v>
      </c>
      <c r="I25" s="63"/>
      <c r="J25" s="63">
        <v>0</v>
      </c>
      <c r="K25" s="63">
        <v>4.4999999999999997E-3</v>
      </c>
      <c r="L25" s="63">
        <v>5.0000000000000001E-3</v>
      </c>
      <c r="M25" s="63">
        <v>4.7999999999999996E-3</v>
      </c>
      <c r="N25" s="63"/>
      <c r="O25" s="63">
        <v>5.7000000000000002E-3</v>
      </c>
      <c r="P25" s="71">
        <v>0</v>
      </c>
      <c r="Q25" s="175">
        <v>1.44E-2</v>
      </c>
      <c r="R25" s="63">
        <v>1.2500000000000001E-2</v>
      </c>
      <c r="S25" s="63">
        <v>1.54E-2</v>
      </c>
      <c r="T25" s="71">
        <v>1.32E-2</v>
      </c>
      <c r="U25" s="175">
        <v>1.01E-2</v>
      </c>
      <c r="V25" s="63">
        <v>1.46E-2</v>
      </c>
      <c r="W25" s="71">
        <v>1.72E-2</v>
      </c>
      <c r="X25" s="175">
        <v>1.89E-2</v>
      </c>
      <c r="Y25" s="71">
        <v>1.9699999999999999E-2</v>
      </c>
      <c r="Z25" s="175">
        <v>1.7600000000000001E-2</v>
      </c>
      <c r="AA25" s="63">
        <v>2.3199999999999998E-2</v>
      </c>
      <c r="AB25" s="63">
        <v>1.9400000000000001E-2</v>
      </c>
      <c r="AC25" s="63">
        <v>1.52E-2</v>
      </c>
      <c r="AD25" s="71">
        <v>1.6799999999999999E-2</v>
      </c>
    </row>
    <row r="26" spans="1:30" x14ac:dyDescent="0.2">
      <c r="A26" s="262" t="s">
        <v>5</v>
      </c>
      <c r="B26" s="175">
        <v>0.11269999999999999</v>
      </c>
      <c r="C26" s="63">
        <v>0.114</v>
      </c>
      <c r="D26" s="63">
        <v>0.10780000000000001</v>
      </c>
      <c r="E26" s="63">
        <v>0.10589999999999999</v>
      </c>
      <c r="F26" s="63">
        <v>0.1079</v>
      </c>
      <c r="G26" s="63">
        <v>0.109</v>
      </c>
      <c r="H26" s="63">
        <v>0.10390000000000001</v>
      </c>
      <c r="I26" s="63">
        <v>0.1143</v>
      </c>
      <c r="J26" s="63">
        <v>0.1166</v>
      </c>
      <c r="K26" s="63">
        <v>0.1046</v>
      </c>
      <c r="L26" s="63">
        <v>0.11119999999999999</v>
      </c>
      <c r="M26" s="63">
        <v>0.1144</v>
      </c>
      <c r="N26" s="63">
        <v>0.1062</v>
      </c>
      <c r="O26" s="63">
        <v>0.1135</v>
      </c>
      <c r="P26" s="71">
        <v>0.1144</v>
      </c>
      <c r="Q26" s="175">
        <v>0.16850000000000001</v>
      </c>
      <c r="R26" s="63">
        <v>0.16270000000000001</v>
      </c>
      <c r="S26" s="63">
        <v>0.1472</v>
      </c>
      <c r="T26" s="71">
        <v>0.15479999999999999</v>
      </c>
      <c r="U26" s="175">
        <v>0.153</v>
      </c>
      <c r="V26" s="63">
        <v>0.15820000000000001</v>
      </c>
      <c r="W26" s="71">
        <v>0.14119999999999999</v>
      </c>
      <c r="X26" s="175">
        <v>0.15820000000000001</v>
      </c>
      <c r="Y26" s="71">
        <v>0.14779999999999999</v>
      </c>
      <c r="Z26" s="175">
        <v>0.1734</v>
      </c>
      <c r="AA26" s="63">
        <v>0.13320000000000001</v>
      </c>
      <c r="AB26" s="63">
        <v>0.1459</v>
      </c>
      <c r="AC26" s="63">
        <v>0.15379999999999999</v>
      </c>
      <c r="AD26" s="71">
        <v>0.12529999999999999</v>
      </c>
    </row>
    <row r="27" spans="1:30" x14ac:dyDescent="0.2">
      <c r="A27" s="274" t="s">
        <v>152</v>
      </c>
      <c r="B27" s="294">
        <f>SUM(B22:B26)</f>
        <v>0.99990000000000023</v>
      </c>
      <c r="C27" s="295">
        <f t="shared" ref="C27:AD27" si="2">SUM(C22:C26)</f>
        <v>1.0001</v>
      </c>
      <c r="D27" s="295">
        <f t="shared" si="2"/>
        <v>1</v>
      </c>
      <c r="E27" s="295">
        <f t="shared" si="2"/>
        <v>1.0001000000000002</v>
      </c>
      <c r="F27" s="295">
        <f t="shared" si="2"/>
        <v>0.99990000000000001</v>
      </c>
      <c r="G27" s="295">
        <f t="shared" si="2"/>
        <v>0.99999999999999967</v>
      </c>
      <c r="H27" s="295">
        <f t="shared" si="2"/>
        <v>1.0001</v>
      </c>
      <c r="I27" s="295">
        <f t="shared" si="2"/>
        <v>0.99999999999999989</v>
      </c>
      <c r="J27" s="295">
        <f t="shared" si="2"/>
        <v>0.99979999999999991</v>
      </c>
      <c r="K27" s="295">
        <f t="shared" si="2"/>
        <v>0.9998999999999999</v>
      </c>
      <c r="L27" s="295">
        <f t="shared" si="2"/>
        <v>0.99999999999999989</v>
      </c>
      <c r="M27" s="295">
        <f t="shared" si="2"/>
        <v>0.99990000000000001</v>
      </c>
      <c r="N27" s="295">
        <f t="shared" si="2"/>
        <v>0.99990000000000001</v>
      </c>
      <c r="O27" s="295">
        <f t="shared" si="2"/>
        <v>1</v>
      </c>
      <c r="P27" s="296">
        <f t="shared" si="2"/>
        <v>0.99980000000000024</v>
      </c>
      <c r="Q27" s="294">
        <f t="shared" si="2"/>
        <v>1</v>
      </c>
      <c r="R27" s="295">
        <f t="shared" si="2"/>
        <v>0.99999999999999978</v>
      </c>
      <c r="S27" s="295">
        <f t="shared" si="2"/>
        <v>1</v>
      </c>
      <c r="T27" s="296">
        <f t="shared" si="2"/>
        <v>1.0001</v>
      </c>
      <c r="U27" s="294">
        <f t="shared" si="2"/>
        <v>1.0016999999999998</v>
      </c>
      <c r="V27" s="295">
        <f t="shared" si="2"/>
        <v>1</v>
      </c>
      <c r="W27" s="296">
        <f t="shared" si="2"/>
        <v>1.0001</v>
      </c>
      <c r="X27" s="294">
        <f t="shared" si="2"/>
        <v>0.9998999999999999</v>
      </c>
      <c r="Y27" s="296">
        <f t="shared" si="2"/>
        <v>1</v>
      </c>
      <c r="Z27" s="294">
        <f t="shared" si="2"/>
        <v>0.99869999999999981</v>
      </c>
      <c r="AA27" s="295">
        <f t="shared" si="2"/>
        <v>0.99989999999999979</v>
      </c>
      <c r="AB27" s="295">
        <f t="shared" si="2"/>
        <v>1</v>
      </c>
      <c r="AC27" s="295">
        <f t="shared" si="2"/>
        <v>1</v>
      </c>
      <c r="AD27" s="296">
        <f t="shared" si="2"/>
        <v>0.99999999999999989</v>
      </c>
    </row>
    <row r="28" spans="1:30" s="46" customFormat="1" x14ac:dyDescent="0.2">
      <c r="A28" s="262" t="s">
        <v>21</v>
      </c>
      <c r="B28" s="175">
        <v>1.9123000000000001</v>
      </c>
      <c r="C28" s="63">
        <v>1.9126000000000001</v>
      </c>
      <c r="D28" s="63">
        <v>1.9073</v>
      </c>
      <c r="E28" s="63">
        <v>1.9073</v>
      </c>
      <c r="F28" s="63">
        <v>1.9114</v>
      </c>
      <c r="G28" s="63">
        <v>1.9075</v>
      </c>
      <c r="H28" s="63">
        <v>1.9036</v>
      </c>
      <c r="I28" s="63">
        <v>1.9113</v>
      </c>
      <c r="J28" s="63">
        <v>1.9151</v>
      </c>
      <c r="K28" s="63">
        <v>1.9018999999999999</v>
      </c>
      <c r="L28" s="63">
        <v>1.9077999999999999</v>
      </c>
      <c r="M28" s="63">
        <v>1.9055</v>
      </c>
      <c r="N28" s="63">
        <v>1.8983000000000001</v>
      </c>
      <c r="O28" s="63">
        <v>1.9093</v>
      </c>
      <c r="P28" s="71">
        <v>1.9105000000000001</v>
      </c>
      <c r="Q28" s="175">
        <v>1.883</v>
      </c>
      <c r="R28" s="63">
        <v>1.8889</v>
      </c>
      <c r="S28" s="63">
        <v>1.8886000000000001</v>
      </c>
      <c r="T28" s="71">
        <v>1.8925000000000001</v>
      </c>
      <c r="U28" s="175">
        <v>1.8622000000000001</v>
      </c>
      <c r="V28" s="63">
        <v>1.8880999999999999</v>
      </c>
      <c r="W28" s="71">
        <v>1.8692</v>
      </c>
      <c r="X28" s="175">
        <v>1.8931</v>
      </c>
      <c r="Y28" s="71">
        <v>1.8815999999999999</v>
      </c>
      <c r="Z28" s="175">
        <v>1.9008</v>
      </c>
      <c r="AA28" s="63">
        <v>1.8757999999999999</v>
      </c>
      <c r="AB28" s="63">
        <v>1.8516999999999999</v>
      </c>
      <c r="AC28" s="63">
        <v>1.8857999999999999</v>
      </c>
      <c r="AD28" s="71">
        <v>1.8544</v>
      </c>
    </row>
    <row r="29" spans="1:30" x14ac:dyDescent="0.2">
      <c r="A29" s="262" t="s">
        <v>6</v>
      </c>
      <c r="B29" s="175">
        <v>8.77E-2</v>
      </c>
      <c r="C29" s="63">
        <v>8.7400000000000005E-2</v>
      </c>
      <c r="D29" s="63">
        <v>9.2700000000000005E-2</v>
      </c>
      <c r="E29" s="63">
        <v>9.2700000000000005E-2</v>
      </c>
      <c r="F29" s="63">
        <v>8.8599999999999998E-2</v>
      </c>
      <c r="G29" s="63">
        <v>9.2499999999999999E-2</v>
      </c>
      <c r="H29" s="63">
        <v>9.64E-2</v>
      </c>
      <c r="I29" s="63">
        <v>8.8700000000000001E-2</v>
      </c>
      <c r="J29" s="63">
        <v>8.4900000000000003E-2</v>
      </c>
      <c r="K29" s="63">
        <v>9.8100000000000007E-2</v>
      </c>
      <c r="L29" s="63">
        <v>9.2200000000000004E-2</v>
      </c>
      <c r="M29" s="63">
        <v>9.4500000000000001E-2</v>
      </c>
      <c r="N29" s="63">
        <v>0.1017</v>
      </c>
      <c r="O29" s="63">
        <v>9.0700000000000003E-2</v>
      </c>
      <c r="P29" s="71">
        <v>8.9499999999999996E-2</v>
      </c>
      <c r="Q29" s="175">
        <v>0.11700000000000001</v>
      </c>
      <c r="R29" s="63">
        <v>0.1111</v>
      </c>
      <c r="S29" s="63">
        <v>0.1114</v>
      </c>
      <c r="T29" s="71">
        <v>0.1075</v>
      </c>
      <c r="U29" s="175">
        <v>0.13780000000000001</v>
      </c>
      <c r="V29" s="63">
        <v>0.1119</v>
      </c>
      <c r="W29" s="71">
        <v>0.1308</v>
      </c>
      <c r="X29" s="175">
        <v>0.1069</v>
      </c>
      <c r="Y29" s="71">
        <v>0.11840000000000001</v>
      </c>
      <c r="Z29" s="175">
        <v>9.9199999999999997E-2</v>
      </c>
      <c r="AA29" s="63">
        <v>0.1242</v>
      </c>
      <c r="AB29" s="63">
        <v>0.14829999999999999</v>
      </c>
      <c r="AC29" s="63">
        <v>0.1142</v>
      </c>
      <c r="AD29" s="71">
        <v>0.14560000000000001</v>
      </c>
    </row>
    <row r="30" spans="1:30" x14ac:dyDescent="0.2">
      <c r="A30" s="257" t="s">
        <v>153</v>
      </c>
      <c r="B30" s="294">
        <f>SUM(B28:B29)</f>
        <v>2</v>
      </c>
      <c r="C30" s="295">
        <f t="shared" ref="C30:AD30" si="3">SUM(C28:C29)</f>
        <v>2</v>
      </c>
      <c r="D30" s="295">
        <f t="shared" si="3"/>
        <v>2</v>
      </c>
      <c r="E30" s="295">
        <f t="shared" si="3"/>
        <v>2</v>
      </c>
      <c r="F30" s="295">
        <f t="shared" si="3"/>
        <v>2</v>
      </c>
      <c r="G30" s="295">
        <f t="shared" si="3"/>
        <v>2</v>
      </c>
      <c r="H30" s="295">
        <f t="shared" si="3"/>
        <v>2</v>
      </c>
      <c r="I30" s="295">
        <f t="shared" si="3"/>
        <v>2</v>
      </c>
      <c r="J30" s="295">
        <f t="shared" si="3"/>
        <v>2</v>
      </c>
      <c r="K30" s="295">
        <f t="shared" si="3"/>
        <v>2</v>
      </c>
      <c r="L30" s="295">
        <f t="shared" si="3"/>
        <v>2</v>
      </c>
      <c r="M30" s="295">
        <f t="shared" si="3"/>
        <v>2</v>
      </c>
      <c r="N30" s="295">
        <f t="shared" si="3"/>
        <v>2</v>
      </c>
      <c r="O30" s="295">
        <f t="shared" si="3"/>
        <v>2</v>
      </c>
      <c r="P30" s="296">
        <f t="shared" si="3"/>
        <v>2</v>
      </c>
      <c r="Q30" s="294">
        <f t="shared" si="3"/>
        <v>2</v>
      </c>
      <c r="R30" s="295">
        <f t="shared" si="3"/>
        <v>2</v>
      </c>
      <c r="S30" s="295">
        <f t="shared" si="3"/>
        <v>2</v>
      </c>
      <c r="T30" s="296">
        <f t="shared" si="3"/>
        <v>2</v>
      </c>
      <c r="U30" s="294">
        <f t="shared" si="3"/>
        <v>2</v>
      </c>
      <c r="V30" s="295">
        <f t="shared" si="3"/>
        <v>2</v>
      </c>
      <c r="W30" s="296">
        <f t="shared" si="3"/>
        <v>2</v>
      </c>
      <c r="X30" s="294">
        <f t="shared" si="3"/>
        <v>2</v>
      </c>
      <c r="Y30" s="296">
        <f t="shared" si="3"/>
        <v>2</v>
      </c>
      <c r="Z30" s="294">
        <f t="shared" si="3"/>
        <v>2</v>
      </c>
      <c r="AA30" s="295">
        <f t="shared" si="3"/>
        <v>2</v>
      </c>
      <c r="AB30" s="295">
        <f t="shared" si="3"/>
        <v>2</v>
      </c>
      <c r="AC30" s="295">
        <f t="shared" si="3"/>
        <v>2</v>
      </c>
      <c r="AD30" s="296">
        <f t="shared" si="3"/>
        <v>2</v>
      </c>
    </row>
    <row r="31" spans="1:30" x14ac:dyDescent="0.2">
      <c r="A31" s="258" t="s">
        <v>118</v>
      </c>
      <c r="B31" s="297">
        <v>3.9999000000000002</v>
      </c>
      <c r="C31" s="298">
        <v>4.0000999999999998</v>
      </c>
      <c r="D31" s="298">
        <v>4</v>
      </c>
      <c r="E31" s="298">
        <v>4.0000999999999998</v>
      </c>
      <c r="F31" s="298">
        <v>3.9999000000000002</v>
      </c>
      <c r="G31" s="298">
        <v>4</v>
      </c>
      <c r="H31" s="298">
        <v>4.0000999999999998</v>
      </c>
      <c r="I31" s="298">
        <v>4</v>
      </c>
      <c r="J31" s="298">
        <v>3.9998</v>
      </c>
      <c r="K31" s="298">
        <v>3.9998999999999998</v>
      </c>
      <c r="L31" s="298">
        <v>4</v>
      </c>
      <c r="M31" s="298">
        <v>3.9999000000000002</v>
      </c>
      <c r="N31" s="298">
        <v>3.9999000000000002</v>
      </c>
      <c r="O31" s="298">
        <v>4</v>
      </c>
      <c r="P31" s="299">
        <v>3.9998000000000005</v>
      </c>
      <c r="Q31" s="297">
        <v>4</v>
      </c>
      <c r="R31" s="298">
        <v>4</v>
      </c>
      <c r="S31" s="298">
        <v>4</v>
      </c>
      <c r="T31" s="299">
        <v>4.0000999999999998</v>
      </c>
      <c r="U31" s="297">
        <v>4.0016999999999996</v>
      </c>
      <c r="V31" s="298">
        <v>4</v>
      </c>
      <c r="W31" s="299">
        <v>4.0000999999999998</v>
      </c>
      <c r="X31" s="297">
        <v>3.9998999999999998</v>
      </c>
      <c r="Y31" s="299">
        <v>4</v>
      </c>
      <c r="Z31" s="297">
        <v>3.9986999999999999</v>
      </c>
      <c r="AA31" s="298">
        <v>3.9998999999999998</v>
      </c>
      <c r="AB31" s="298">
        <v>4</v>
      </c>
      <c r="AC31" s="298">
        <v>4</v>
      </c>
      <c r="AD31" s="299">
        <v>4</v>
      </c>
    </row>
    <row r="32" spans="1:30" s="45" customFormat="1" x14ac:dyDescent="0.2">
      <c r="A32" s="275" t="s">
        <v>119</v>
      </c>
      <c r="B32" s="297">
        <v>6</v>
      </c>
      <c r="C32" s="298">
        <v>6</v>
      </c>
      <c r="D32" s="298">
        <v>6</v>
      </c>
      <c r="E32" s="298">
        <v>6</v>
      </c>
      <c r="F32" s="298">
        <v>6</v>
      </c>
      <c r="G32" s="298">
        <v>6</v>
      </c>
      <c r="H32" s="298">
        <v>6</v>
      </c>
      <c r="I32" s="298">
        <v>6</v>
      </c>
      <c r="J32" s="298">
        <v>6</v>
      </c>
      <c r="K32" s="298">
        <v>6</v>
      </c>
      <c r="L32" s="298">
        <v>6</v>
      </c>
      <c r="M32" s="298">
        <v>6</v>
      </c>
      <c r="N32" s="298">
        <v>6</v>
      </c>
      <c r="O32" s="298">
        <v>6</v>
      </c>
      <c r="P32" s="299">
        <v>6</v>
      </c>
      <c r="Q32" s="297">
        <v>6</v>
      </c>
      <c r="R32" s="298">
        <v>6</v>
      </c>
      <c r="S32" s="298">
        <v>6</v>
      </c>
      <c r="T32" s="299">
        <v>6</v>
      </c>
      <c r="U32" s="297">
        <v>6</v>
      </c>
      <c r="V32" s="298">
        <v>6</v>
      </c>
      <c r="W32" s="299">
        <v>6</v>
      </c>
      <c r="X32" s="297">
        <v>6</v>
      </c>
      <c r="Y32" s="299">
        <v>6</v>
      </c>
      <c r="Z32" s="297">
        <v>6</v>
      </c>
      <c r="AA32" s="298">
        <v>6</v>
      </c>
      <c r="AB32" s="298">
        <v>6</v>
      </c>
      <c r="AC32" s="298">
        <v>6</v>
      </c>
      <c r="AD32" s="299">
        <v>6</v>
      </c>
    </row>
    <row r="33" spans="1:30" x14ac:dyDescent="0.2">
      <c r="A33" s="256" t="s">
        <v>16</v>
      </c>
      <c r="B33" s="300">
        <f>B22/(B22+B19+B24)</f>
        <v>0.91231343283582089</v>
      </c>
      <c r="C33" s="301">
        <f t="shared" ref="C33:AD33" si="4">C22/(C22+C19+C24)</f>
        <v>0.91190971841788104</v>
      </c>
      <c r="D33" s="301">
        <f t="shared" si="4"/>
        <v>0.91007392695575418</v>
      </c>
      <c r="E33" s="301">
        <f t="shared" si="4"/>
        <v>0.91139380530973446</v>
      </c>
      <c r="F33" s="301">
        <f t="shared" si="4"/>
        <v>0.91216290588882776</v>
      </c>
      <c r="G33" s="301">
        <f t="shared" si="4"/>
        <v>0.91215764863059456</v>
      </c>
      <c r="H33" s="301">
        <f t="shared" si="4"/>
        <v>0.91009113136252506</v>
      </c>
      <c r="I33" s="301">
        <f t="shared" si="4"/>
        <v>0.91066696113074208</v>
      </c>
      <c r="J33" s="301">
        <f t="shared" si="4"/>
        <v>0.91197722793956648</v>
      </c>
      <c r="K33" s="301">
        <f t="shared" si="4"/>
        <v>0.90870770937326673</v>
      </c>
      <c r="L33" s="301">
        <f t="shared" si="4"/>
        <v>0.91065934065934073</v>
      </c>
      <c r="M33" s="301">
        <f t="shared" si="4"/>
        <v>0.90763316858868748</v>
      </c>
      <c r="N33" s="301">
        <f t="shared" si="4"/>
        <v>0.90380537886396617</v>
      </c>
      <c r="O33" s="301">
        <f t="shared" si="4"/>
        <v>0.9096101043382756</v>
      </c>
      <c r="P33" s="302">
        <f t="shared" si="4"/>
        <v>0.91071033414472236</v>
      </c>
      <c r="Q33" s="300">
        <f t="shared" si="4"/>
        <v>0.91261443347996674</v>
      </c>
      <c r="R33" s="301">
        <f t="shared" si="4"/>
        <v>0.9100547594081323</v>
      </c>
      <c r="S33" s="301">
        <f t="shared" si="4"/>
        <v>0.90668973471741643</v>
      </c>
      <c r="T33" s="302">
        <f t="shared" si="4"/>
        <v>0.90488666135095108</v>
      </c>
      <c r="U33" s="300">
        <f t="shared" si="4"/>
        <v>0.89597150577253748</v>
      </c>
      <c r="V33" s="301">
        <f t="shared" si="4"/>
        <v>0.90829899941141845</v>
      </c>
      <c r="W33" s="302">
        <f t="shared" si="4"/>
        <v>0.89281899109792284</v>
      </c>
      <c r="X33" s="300">
        <f t="shared" si="4"/>
        <v>0.89935026580035449</v>
      </c>
      <c r="Y33" s="302">
        <f t="shared" si="4"/>
        <v>0.89506389963653421</v>
      </c>
      <c r="Z33" s="300">
        <f t="shared" si="4"/>
        <v>0.9112316749393975</v>
      </c>
      <c r="AA33" s="301">
        <f t="shared" si="4"/>
        <v>0.90570377184912609</v>
      </c>
      <c r="AB33" s="301">
        <f t="shared" si="4"/>
        <v>0.90002435460301999</v>
      </c>
      <c r="AC33" s="301">
        <f t="shared" si="4"/>
        <v>0.9033061594202898</v>
      </c>
      <c r="AD33" s="302">
        <f t="shared" si="4"/>
        <v>0.89744812783210115</v>
      </c>
    </row>
    <row r="34" spans="1:30" s="46" customFormat="1" x14ac:dyDescent="0.2">
      <c r="A34" s="259" t="s">
        <v>7</v>
      </c>
      <c r="B34" s="225">
        <f t="shared" ref="B34:AD34" si="5">B16/(B16+B18+B19+B20+B22+B24)*100</f>
        <v>45.882753532716649</v>
      </c>
      <c r="C34" s="39">
        <f t="shared" si="5"/>
        <v>45.922649427242824</v>
      </c>
      <c r="D34" s="39">
        <f t="shared" si="5"/>
        <v>45.75687425893512</v>
      </c>
      <c r="E34" s="39">
        <f t="shared" si="5"/>
        <v>45.833097915136449</v>
      </c>
      <c r="F34" s="39">
        <f t="shared" si="5"/>
        <v>45.902196060674669</v>
      </c>
      <c r="G34" s="39">
        <f t="shared" si="5"/>
        <v>45.659054940085909</v>
      </c>
      <c r="H34" s="39">
        <f t="shared" si="5"/>
        <v>45.445802217696318</v>
      </c>
      <c r="I34" s="39">
        <f t="shared" si="5"/>
        <v>45.742753623188406</v>
      </c>
      <c r="J34" s="39">
        <f t="shared" si="5"/>
        <v>45.836162027608054</v>
      </c>
      <c r="K34" s="39">
        <f t="shared" si="5"/>
        <v>45.45454545454546</v>
      </c>
      <c r="L34" s="39">
        <f t="shared" si="5"/>
        <v>45.342388228636111</v>
      </c>
      <c r="M34" s="39">
        <f t="shared" si="5"/>
        <v>45.606267029972756</v>
      </c>
      <c r="N34" s="39">
        <f t="shared" si="5"/>
        <v>45.604395604395606</v>
      </c>
      <c r="O34" s="39">
        <f t="shared" si="5"/>
        <v>45.586312738020808</v>
      </c>
      <c r="P34" s="226">
        <f t="shared" si="5"/>
        <v>45.898570456092585</v>
      </c>
      <c r="Q34" s="225">
        <f t="shared" si="5"/>
        <v>48.169301990019839</v>
      </c>
      <c r="R34" s="39">
        <f t="shared" si="5"/>
        <v>47.984542211652794</v>
      </c>
      <c r="S34" s="39">
        <f t="shared" si="5"/>
        <v>47.346986956265127</v>
      </c>
      <c r="T34" s="226">
        <f t="shared" si="5"/>
        <v>47.397485606861707</v>
      </c>
      <c r="U34" s="225">
        <f t="shared" si="5"/>
        <v>47.42874287428743</v>
      </c>
      <c r="V34" s="39">
        <f t="shared" si="5"/>
        <v>47.428844773977517</v>
      </c>
      <c r="W34" s="226">
        <f t="shared" si="5"/>
        <v>46.579088153123699</v>
      </c>
      <c r="X34" s="225">
        <f t="shared" si="5"/>
        <v>45.34996956786366</v>
      </c>
      <c r="Y34" s="226">
        <f t="shared" si="5"/>
        <v>45.357723088031769</v>
      </c>
      <c r="Z34" s="225">
        <f t="shared" si="5"/>
        <v>48.587910106958297</v>
      </c>
      <c r="AA34" s="39">
        <f t="shared" si="5"/>
        <v>48.237898293237023</v>
      </c>
      <c r="AB34" s="39">
        <f t="shared" si="5"/>
        <v>47.651686732626061</v>
      </c>
      <c r="AC34" s="39">
        <f t="shared" si="5"/>
        <v>47.61320479111891</v>
      </c>
      <c r="AD34" s="226">
        <f t="shared" si="5"/>
        <v>47.153429287337566</v>
      </c>
    </row>
    <row r="35" spans="1:30" x14ac:dyDescent="0.2">
      <c r="A35" s="255" t="s">
        <v>8</v>
      </c>
      <c r="B35" s="227">
        <f t="shared" ref="B35:AD35" si="6">(B20+B22)/(B16+B18+B19+B20+B22+B24)*100</f>
        <v>49.582884058793489</v>
      </c>
      <c r="C35" s="27">
        <f t="shared" si="6"/>
        <v>49.517976636044004</v>
      </c>
      <c r="D35" s="27">
        <f t="shared" si="6"/>
        <v>49.409971204336287</v>
      </c>
      <c r="E35" s="27">
        <f t="shared" si="6"/>
        <v>49.641222667947346</v>
      </c>
      <c r="F35" s="27">
        <f t="shared" si="6"/>
        <v>49.581163685759563</v>
      </c>
      <c r="G35" s="27">
        <f t="shared" si="6"/>
        <v>49.881302283517968</v>
      </c>
      <c r="H35" s="27">
        <f t="shared" si="6"/>
        <v>49.977370445802222</v>
      </c>
      <c r="I35" s="27">
        <f t="shared" si="6"/>
        <v>49.677309782608688</v>
      </c>
      <c r="J35" s="27">
        <f t="shared" si="6"/>
        <v>49.615297578637701</v>
      </c>
      <c r="K35" s="27">
        <f t="shared" si="6"/>
        <v>49.898362507058167</v>
      </c>
      <c r="L35" s="27">
        <f t="shared" si="6"/>
        <v>49.841539332201478</v>
      </c>
      <c r="M35" s="27">
        <f t="shared" si="6"/>
        <v>49.619663941871025</v>
      </c>
      <c r="N35" s="27">
        <f t="shared" si="6"/>
        <v>49.512858275744868</v>
      </c>
      <c r="O35" s="27">
        <f t="shared" si="6"/>
        <v>49.735690331381797</v>
      </c>
      <c r="P35" s="228">
        <f t="shared" si="6"/>
        <v>49.523485364193334</v>
      </c>
      <c r="Q35" s="227">
        <f t="shared" si="6"/>
        <v>47.411771778993561</v>
      </c>
      <c r="R35" s="27">
        <f t="shared" si="6"/>
        <v>47.425683709869197</v>
      </c>
      <c r="S35" s="27">
        <f t="shared" si="6"/>
        <v>47.878179779259881</v>
      </c>
      <c r="T35" s="228">
        <f t="shared" si="6"/>
        <v>47.697097873340383</v>
      </c>
      <c r="U35" s="227">
        <f t="shared" si="6"/>
        <v>47.488748874887492</v>
      </c>
      <c r="V35" s="27">
        <f t="shared" si="6"/>
        <v>47.913178665391051</v>
      </c>
      <c r="W35" s="228">
        <f t="shared" si="6"/>
        <v>48.053260417285856</v>
      </c>
      <c r="X35" s="227">
        <f t="shared" si="6"/>
        <v>48.794887401095558</v>
      </c>
      <c r="Y35" s="228">
        <f t="shared" si="6"/>
        <v>49.256874661531974</v>
      </c>
      <c r="Z35" s="227">
        <f t="shared" si="6"/>
        <v>46.791251051556301</v>
      </c>
      <c r="AA35" s="27">
        <f t="shared" si="6"/>
        <v>46.985495427273264</v>
      </c>
      <c r="AB35" s="27">
        <f t="shared" si="6"/>
        <v>47.4550005960186</v>
      </c>
      <c r="AC35" s="27">
        <f t="shared" si="6"/>
        <v>47.397020157756359</v>
      </c>
      <c r="AD35" s="228">
        <f t="shared" si="6"/>
        <v>47.835207738476768</v>
      </c>
    </row>
    <row r="36" spans="1:30" x14ac:dyDescent="0.2">
      <c r="A36" s="260" t="s">
        <v>9</v>
      </c>
      <c r="B36" s="229">
        <f t="shared" ref="B36:AD36" si="7">(B18+B19+B24)/(B16+B18+B19+B20+B22+B24)*100</f>
        <v>4.5343624084898702</v>
      </c>
      <c r="C36" s="41">
        <f t="shared" si="7"/>
        <v>4.5593739367131674</v>
      </c>
      <c r="D36" s="41">
        <f t="shared" si="7"/>
        <v>4.8331545367285864</v>
      </c>
      <c r="E36" s="41">
        <f t="shared" si="7"/>
        <v>4.5256794169162102</v>
      </c>
      <c r="F36" s="41">
        <f t="shared" si="7"/>
        <v>4.5166402535657681</v>
      </c>
      <c r="G36" s="41">
        <f t="shared" si="7"/>
        <v>4.4596427763961106</v>
      </c>
      <c r="H36" s="41">
        <f t="shared" si="7"/>
        <v>4.5768273365014709</v>
      </c>
      <c r="I36" s="41">
        <f t="shared" si="7"/>
        <v>4.5799365942028984</v>
      </c>
      <c r="J36" s="41">
        <f t="shared" si="7"/>
        <v>4.5485403937542426</v>
      </c>
      <c r="K36" s="41">
        <f t="shared" si="7"/>
        <v>4.6470920383963863</v>
      </c>
      <c r="L36" s="41">
        <f t="shared" si="7"/>
        <v>4.816072439162423</v>
      </c>
      <c r="M36" s="41">
        <f t="shared" si="7"/>
        <v>4.774069028156223</v>
      </c>
      <c r="N36" s="41">
        <f t="shared" si="7"/>
        <v>4.8827461198595223</v>
      </c>
      <c r="O36" s="41">
        <f t="shared" si="7"/>
        <v>4.6779969305973967</v>
      </c>
      <c r="P36" s="230">
        <f t="shared" si="7"/>
        <v>4.5779441797140912</v>
      </c>
      <c r="Q36" s="229">
        <f t="shared" si="7"/>
        <v>4.4189262309865915</v>
      </c>
      <c r="R36" s="41">
        <f t="shared" si="7"/>
        <v>4.5897740784780021</v>
      </c>
      <c r="S36" s="41">
        <f t="shared" si="7"/>
        <v>4.7748332644750047</v>
      </c>
      <c r="T36" s="230">
        <f t="shared" si="7"/>
        <v>4.9054165197979085</v>
      </c>
      <c r="U36" s="229">
        <f t="shared" si="7"/>
        <v>5.0825082508250832</v>
      </c>
      <c r="V36" s="41">
        <f t="shared" si="7"/>
        <v>4.6579765606314272</v>
      </c>
      <c r="W36" s="230">
        <f t="shared" si="7"/>
        <v>5.3676514295904409</v>
      </c>
      <c r="X36" s="229">
        <f t="shared" si="7"/>
        <v>5.8551430310407788</v>
      </c>
      <c r="Y36" s="230">
        <f t="shared" si="7"/>
        <v>5.3854022504362469</v>
      </c>
      <c r="Z36" s="229">
        <f t="shared" si="7"/>
        <v>4.6208388414853987</v>
      </c>
      <c r="AA36" s="41">
        <f t="shared" si="7"/>
        <v>4.7766062794897177</v>
      </c>
      <c r="AB36" s="41">
        <f t="shared" si="7"/>
        <v>4.8933126713553463</v>
      </c>
      <c r="AC36" s="41">
        <f t="shared" si="7"/>
        <v>4.9897750511247452</v>
      </c>
      <c r="AD36" s="230">
        <f t="shared" si="7"/>
        <v>5.0113629741856531</v>
      </c>
    </row>
    <row r="37" spans="1:30" x14ac:dyDescent="0.2">
      <c r="A37" s="261" t="s">
        <v>11</v>
      </c>
      <c r="B37" s="225">
        <f>100-B38-B39</f>
        <v>86.952088042659256</v>
      </c>
      <c r="C37" s="39">
        <f t="shared" ref="C37:AD37" si="8">100-C38-C39</f>
        <v>86.988239430279066</v>
      </c>
      <c r="D37" s="39">
        <f t="shared" si="8"/>
        <v>89.245557131700167</v>
      </c>
      <c r="E37" s="39">
        <f t="shared" si="8"/>
        <v>89.334298118668599</v>
      </c>
      <c r="F37" s="39">
        <f t="shared" si="8"/>
        <v>88.17130837964811</v>
      </c>
      <c r="G37" s="39">
        <f t="shared" si="8"/>
        <v>89.975569340584642</v>
      </c>
      <c r="H37" s="39">
        <f t="shared" si="8"/>
        <v>89.669755893812621</v>
      </c>
      <c r="I37" s="39">
        <f t="shared" si="8"/>
        <v>88.670106975027664</v>
      </c>
      <c r="J37" s="39">
        <f t="shared" si="8"/>
        <v>87.549995363761937</v>
      </c>
      <c r="K37" s="39">
        <f t="shared" si="8"/>
        <v>89.9303487406101</v>
      </c>
      <c r="L37" s="39">
        <f t="shared" si="8"/>
        <v>87.908224147768024</v>
      </c>
      <c r="M37" s="39">
        <f t="shared" si="8"/>
        <v>87.290422642601158</v>
      </c>
      <c r="N37" s="39">
        <f t="shared" si="8"/>
        <v>90.208656070442501</v>
      </c>
      <c r="O37" s="39">
        <f t="shared" si="8"/>
        <v>86.774283975558063</v>
      </c>
      <c r="P37" s="226">
        <f t="shared" si="8"/>
        <v>88.42207585646689</v>
      </c>
      <c r="Q37" s="225">
        <f t="shared" si="8"/>
        <v>84.436130201902458</v>
      </c>
      <c r="R37" s="39">
        <f t="shared" si="8"/>
        <v>84.573564431917049</v>
      </c>
      <c r="S37" s="39">
        <f t="shared" si="8"/>
        <v>85.069065021971298</v>
      </c>
      <c r="T37" s="226">
        <f t="shared" si="8"/>
        <v>84.719198128945834</v>
      </c>
      <c r="U37" s="225">
        <f t="shared" si="8"/>
        <v>89.865703450843199</v>
      </c>
      <c r="V37" s="39">
        <f t="shared" si="8"/>
        <v>84.764266778396575</v>
      </c>
      <c r="W37" s="226">
        <f t="shared" si="8"/>
        <v>88.10323427597676</v>
      </c>
      <c r="X37" s="225">
        <f t="shared" si="8"/>
        <v>81.384800641364933</v>
      </c>
      <c r="Y37" s="226">
        <f t="shared" si="8"/>
        <v>83.133079015463764</v>
      </c>
      <c r="Z37" s="225">
        <f t="shared" si="8"/>
        <v>80.646379726597388</v>
      </c>
      <c r="AA37" s="39">
        <f t="shared" si="8"/>
        <v>88.070113387405826</v>
      </c>
      <c r="AB37" s="39">
        <f t="shared" si="8"/>
        <v>89.708910805703127</v>
      </c>
      <c r="AC37" s="39">
        <f t="shared" si="8"/>
        <v>85.361531197711173</v>
      </c>
      <c r="AD37" s="226">
        <f t="shared" si="8"/>
        <v>92.032721167314335</v>
      </c>
    </row>
    <row r="38" spans="1:30" x14ac:dyDescent="0.2">
      <c r="A38" s="262" t="s">
        <v>12</v>
      </c>
      <c r="B38" s="227">
        <f t="shared" ref="B38:AD38" si="9">100*B17*B26/((B16+B17)*(B24+B26))</f>
        <v>8.369377789369965</v>
      </c>
      <c r="C38" s="27">
        <f t="shared" si="9"/>
        <v>8.328695704369375</v>
      </c>
      <c r="D38" s="27">
        <f t="shared" si="9"/>
        <v>7.3795604150396068</v>
      </c>
      <c r="E38" s="27">
        <f t="shared" si="9"/>
        <v>7.387166966860665</v>
      </c>
      <c r="F38" s="27">
        <f t="shared" si="9"/>
        <v>7.8687782110725575</v>
      </c>
      <c r="G38" s="27">
        <f t="shared" si="9"/>
        <v>7.2941451393609791</v>
      </c>
      <c r="H38" s="27">
        <f t="shared" si="9"/>
        <v>7.3363797855971944</v>
      </c>
      <c r="I38" s="27">
        <f t="shared" si="9"/>
        <v>7.7591777876233552</v>
      </c>
      <c r="J38" s="27">
        <f t="shared" si="9"/>
        <v>8.0424960697249777</v>
      </c>
      <c r="K38" s="27">
        <f t="shared" si="9"/>
        <v>7.1167940657580058</v>
      </c>
      <c r="L38" s="27">
        <f t="shared" si="9"/>
        <v>7.9094439692246823</v>
      </c>
      <c r="M38" s="27">
        <f t="shared" si="9"/>
        <v>8.1001428951890162</v>
      </c>
      <c r="N38" s="27">
        <f t="shared" si="9"/>
        <v>6.9975822699798522</v>
      </c>
      <c r="O38" s="27">
        <f t="shared" si="9"/>
        <v>8.4332515099671941</v>
      </c>
      <c r="P38" s="228">
        <f t="shared" si="9"/>
        <v>7.8793249376572758</v>
      </c>
      <c r="Q38" s="227">
        <f t="shared" si="9"/>
        <v>12.107627243672365</v>
      </c>
      <c r="R38" s="27">
        <f t="shared" si="9"/>
        <v>11.47636518942431</v>
      </c>
      <c r="S38" s="27">
        <f t="shared" si="9"/>
        <v>10.885753485714828</v>
      </c>
      <c r="T38" s="228">
        <f t="shared" si="9"/>
        <v>10.791369204558329</v>
      </c>
      <c r="U38" s="227">
        <f t="shared" si="9"/>
        <v>10.134296549156794</v>
      </c>
      <c r="V38" s="27">
        <f t="shared" si="9"/>
        <v>11.803589596756419</v>
      </c>
      <c r="W38" s="228">
        <f t="shared" si="9"/>
        <v>10.046790192775596</v>
      </c>
      <c r="X38" s="227">
        <f t="shared" si="9"/>
        <v>13.963606157117436</v>
      </c>
      <c r="Y38" s="228">
        <f t="shared" si="9"/>
        <v>12.408814940340749</v>
      </c>
      <c r="Z38" s="227">
        <f t="shared" si="9"/>
        <v>13.407581923324054</v>
      </c>
      <c r="AA38" s="27">
        <f t="shared" si="9"/>
        <v>9.0907373958669577</v>
      </c>
      <c r="AB38" s="27">
        <f t="shared" si="9"/>
        <v>9.5452632768462387</v>
      </c>
      <c r="AC38" s="27">
        <f t="shared" si="9"/>
        <v>10.12773954922187</v>
      </c>
      <c r="AD38" s="228">
        <f t="shared" si="9"/>
        <v>7.7208046228578002</v>
      </c>
    </row>
    <row r="39" spans="1:30" x14ac:dyDescent="0.2">
      <c r="A39" s="263" t="s">
        <v>13</v>
      </c>
      <c r="B39" s="229">
        <f t="shared" ref="B39:AD39" si="10">100*B17*B19/((B16+B17)*(B24+B26))</f>
        <v>4.6785341679707884</v>
      </c>
      <c r="C39" s="41">
        <f t="shared" si="10"/>
        <v>4.683064865351553</v>
      </c>
      <c r="D39" s="41">
        <f t="shared" si="10"/>
        <v>3.374882453260228</v>
      </c>
      <c r="E39" s="41">
        <f t="shared" si="10"/>
        <v>3.2785349144707392</v>
      </c>
      <c r="F39" s="41">
        <f t="shared" si="10"/>
        <v>3.9599134092793316</v>
      </c>
      <c r="G39" s="41">
        <f t="shared" si="10"/>
        <v>2.7302855200543856</v>
      </c>
      <c r="H39" s="41">
        <f t="shared" si="10"/>
        <v>2.9938643205901929</v>
      </c>
      <c r="I39" s="41">
        <f t="shared" si="10"/>
        <v>3.5707152373489808</v>
      </c>
      <c r="J39" s="41">
        <f t="shared" si="10"/>
        <v>4.407508566513088</v>
      </c>
      <c r="K39" s="41">
        <f t="shared" si="10"/>
        <v>2.9528571936319068</v>
      </c>
      <c r="L39" s="41">
        <f t="shared" si="10"/>
        <v>4.1823318830072962</v>
      </c>
      <c r="M39" s="41">
        <f t="shared" si="10"/>
        <v>4.6094344622098333</v>
      </c>
      <c r="N39" s="41">
        <f t="shared" si="10"/>
        <v>2.7937616595776431</v>
      </c>
      <c r="O39" s="41">
        <f t="shared" si="10"/>
        <v>4.7924645144747489</v>
      </c>
      <c r="P39" s="230">
        <f t="shared" si="10"/>
        <v>3.6985992058758366</v>
      </c>
      <c r="Q39" s="229">
        <f t="shared" si="10"/>
        <v>3.4562425544251671</v>
      </c>
      <c r="R39" s="41">
        <f t="shared" si="10"/>
        <v>3.9500703786586442</v>
      </c>
      <c r="S39" s="41">
        <f t="shared" si="10"/>
        <v>4.0451814923138665</v>
      </c>
      <c r="T39" s="230">
        <f t="shared" si="10"/>
        <v>4.4894326664958433</v>
      </c>
      <c r="U39" s="229">
        <f t="shared" si="10"/>
        <v>0</v>
      </c>
      <c r="V39" s="41">
        <f t="shared" si="10"/>
        <v>3.4321436248469985</v>
      </c>
      <c r="W39" s="230">
        <f t="shared" si="10"/>
        <v>1.8499755312476309</v>
      </c>
      <c r="X39" s="229">
        <f t="shared" si="10"/>
        <v>4.6515932015176285</v>
      </c>
      <c r="Y39" s="230">
        <f t="shared" si="10"/>
        <v>4.4581060441954925</v>
      </c>
      <c r="Z39" s="229">
        <f t="shared" si="10"/>
        <v>5.9460383500785454</v>
      </c>
      <c r="AA39" s="41">
        <f t="shared" si="10"/>
        <v>2.8391492167272179</v>
      </c>
      <c r="AB39" s="41">
        <f t="shared" si="10"/>
        <v>0.74582591745063143</v>
      </c>
      <c r="AC39" s="41">
        <f t="shared" si="10"/>
        <v>4.510729253066958</v>
      </c>
      <c r="AD39" s="230">
        <f t="shared" si="10"/>
        <v>0.24647420982786272</v>
      </c>
    </row>
    <row r="40" spans="1:30" x14ac:dyDescent="0.2">
      <c r="A40" s="264" t="s">
        <v>11</v>
      </c>
      <c r="B40" s="268">
        <f t="shared" ref="B40:AD40" si="11">B16+B19+B20+B22</f>
        <v>1.7452000000000001</v>
      </c>
      <c r="C40" s="48">
        <f t="shared" si="11"/>
        <v>1.7471000000000001</v>
      </c>
      <c r="D40" s="48">
        <f t="shared" si="11"/>
        <v>1.7347999999999999</v>
      </c>
      <c r="E40" s="48">
        <f t="shared" si="11"/>
        <v>1.7368000000000001</v>
      </c>
      <c r="F40" s="48">
        <f t="shared" si="11"/>
        <v>1.7413000000000001</v>
      </c>
      <c r="G40" s="48">
        <f t="shared" si="11"/>
        <v>1.7311000000000001</v>
      </c>
      <c r="H40" s="48">
        <f t="shared" si="11"/>
        <v>1.7290999999999999</v>
      </c>
      <c r="I40" s="48">
        <f t="shared" si="11"/>
        <v>1.7381</v>
      </c>
      <c r="J40" s="48">
        <f t="shared" si="11"/>
        <v>1.7511000000000001</v>
      </c>
      <c r="K40" s="48">
        <f t="shared" si="11"/>
        <v>1.7321</v>
      </c>
      <c r="L40" s="48">
        <f t="shared" si="11"/>
        <v>1.7406999999999999</v>
      </c>
      <c r="M40" s="48">
        <f t="shared" si="11"/>
        <v>1.7425999999999999</v>
      </c>
      <c r="N40" s="48">
        <f t="shared" si="11"/>
        <v>1.7216</v>
      </c>
      <c r="O40" s="48">
        <f t="shared" si="11"/>
        <v>1.7415</v>
      </c>
      <c r="P40" s="269">
        <f t="shared" si="11"/>
        <v>1.7358</v>
      </c>
      <c r="Q40" s="268">
        <f t="shared" si="11"/>
        <v>1.6379000000000001</v>
      </c>
      <c r="R40" s="48">
        <f t="shared" si="11"/>
        <v>1.6608000000000001</v>
      </c>
      <c r="S40" s="48">
        <f t="shared" si="11"/>
        <v>1.6680999999999999</v>
      </c>
      <c r="T40" s="269">
        <f t="shared" si="11"/>
        <v>1.6831</v>
      </c>
      <c r="U40" s="268">
        <f t="shared" si="11"/>
        <v>1.5817999999999999</v>
      </c>
      <c r="V40" s="48">
        <f t="shared" si="11"/>
        <v>1.6405000000000001</v>
      </c>
      <c r="W40" s="269">
        <f t="shared" si="11"/>
        <v>1.6179999999999999</v>
      </c>
      <c r="X40" s="268">
        <f t="shared" si="11"/>
        <v>1.5994999999999999</v>
      </c>
      <c r="Y40" s="269">
        <f t="shared" si="11"/>
        <v>1.6255000000000002</v>
      </c>
      <c r="Z40" s="268">
        <f t="shared" si="11"/>
        <v>1.6641999999999999</v>
      </c>
      <c r="AA40" s="48">
        <f t="shared" si="11"/>
        <v>1.6762999999999999</v>
      </c>
      <c r="AB40" s="48">
        <f t="shared" si="11"/>
        <v>1.6071</v>
      </c>
      <c r="AC40" s="48">
        <f t="shared" si="11"/>
        <v>1.6945999999999999</v>
      </c>
      <c r="AD40" s="269">
        <f t="shared" si="11"/>
        <v>1.6341000000000001</v>
      </c>
    </row>
    <row r="41" spans="1:30" x14ac:dyDescent="0.2">
      <c r="A41" s="265" t="s">
        <v>14</v>
      </c>
      <c r="B41" s="270">
        <f t="shared" ref="B41:AD41" si="12">B17*2</f>
        <v>0.17219999999999999</v>
      </c>
      <c r="C41" s="271">
        <f t="shared" si="12"/>
        <v>0.1704</v>
      </c>
      <c r="D41" s="271">
        <f t="shared" si="12"/>
        <v>0.17180000000000001</v>
      </c>
      <c r="E41" s="271">
        <f t="shared" si="12"/>
        <v>0.17419999999999999</v>
      </c>
      <c r="F41" s="271">
        <f t="shared" si="12"/>
        <v>0.17480000000000001</v>
      </c>
      <c r="G41" s="271">
        <f t="shared" si="12"/>
        <v>0.1764</v>
      </c>
      <c r="H41" s="271">
        <f t="shared" si="12"/>
        <v>0.17960000000000001</v>
      </c>
      <c r="I41" s="271">
        <f t="shared" si="12"/>
        <v>0.17319999999999999</v>
      </c>
      <c r="J41" s="271">
        <f t="shared" si="12"/>
        <v>0.1638</v>
      </c>
      <c r="K41" s="271">
        <f t="shared" si="12"/>
        <v>0.17419999999999999</v>
      </c>
      <c r="L41" s="271">
        <f t="shared" si="12"/>
        <v>0.16839999999999999</v>
      </c>
      <c r="M41" s="271">
        <f t="shared" si="12"/>
        <v>0.1676</v>
      </c>
      <c r="N41" s="271">
        <f t="shared" si="12"/>
        <v>0.17660000000000001</v>
      </c>
      <c r="O41" s="271">
        <f t="shared" si="12"/>
        <v>0.1734</v>
      </c>
      <c r="P41" s="272">
        <f t="shared" si="12"/>
        <v>0.17460000000000001</v>
      </c>
      <c r="Q41" s="270">
        <f t="shared" si="12"/>
        <v>0.25940000000000002</v>
      </c>
      <c r="R41" s="271">
        <f t="shared" si="12"/>
        <v>0.24060000000000001</v>
      </c>
      <c r="S41" s="271">
        <f t="shared" si="12"/>
        <v>0.23599999999999999</v>
      </c>
      <c r="T41" s="272">
        <f t="shared" si="12"/>
        <v>0.22259999999999999</v>
      </c>
      <c r="U41" s="270">
        <f t="shared" si="12"/>
        <v>0.2954</v>
      </c>
      <c r="V41" s="271">
        <f t="shared" si="12"/>
        <v>0.26219999999999999</v>
      </c>
      <c r="W41" s="272">
        <f t="shared" si="12"/>
        <v>0.26840000000000003</v>
      </c>
      <c r="X41" s="270">
        <f t="shared" si="12"/>
        <v>0.30159999999999998</v>
      </c>
      <c r="Y41" s="272">
        <f t="shared" si="12"/>
        <v>0.27579999999999999</v>
      </c>
      <c r="Z41" s="270">
        <f t="shared" si="12"/>
        <v>0.25040000000000001</v>
      </c>
      <c r="AA41" s="271">
        <f t="shared" si="12"/>
        <v>0.22259999999999999</v>
      </c>
      <c r="AB41" s="271">
        <f t="shared" si="12"/>
        <v>0.26400000000000001</v>
      </c>
      <c r="AC41" s="271">
        <f t="shared" si="12"/>
        <v>0.2064</v>
      </c>
      <c r="AD41" s="272">
        <f t="shared" si="12"/>
        <v>0.23699999999999999</v>
      </c>
    </row>
    <row r="43" spans="1:30" x14ac:dyDescent="0.2">
      <c r="B43" s="510" t="s">
        <v>213</v>
      </c>
      <c r="C43" s="511"/>
      <c r="D43" s="511"/>
      <c r="E43" s="511"/>
      <c r="F43" s="511"/>
      <c r="G43" s="511"/>
      <c r="H43" s="511"/>
      <c r="I43" s="511"/>
      <c r="J43" s="511"/>
      <c r="K43" s="511"/>
      <c r="L43" s="511"/>
      <c r="M43" s="511"/>
      <c r="N43" s="511"/>
      <c r="O43" s="511"/>
      <c r="P43" s="511"/>
      <c r="Q43" s="511"/>
      <c r="R43" s="511"/>
      <c r="S43" s="511"/>
      <c r="T43" s="511"/>
      <c r="U43" s="511"/>
      <c r="V43" s="511"/>
      <c r="W43" s="511"/>
      <c r="X43" s="511"/>
      <c r="Y43" s="511"/>
      <c r="Z43" s="511"/>
      <c r="AA43" s="511"/>
      <c r="AB43" s="511"/>
      <c r="AC43" s="511"/>
      <c r="AD43" s="511"/>
    </row>
    <row r="44" spans="1:30" x14ac:dyDescent="0.2">
      <c r="B44" s="511"/>
      <c r="C44" s="511"/>
      <c r="D44" s="511"/>
      <c r="E44" s="511"/>
      <c r="F44" s="511"/>
      <c r="G44" s="511"/>
      <c r="H44" s="511"/>
      <c r="I44" s="511"/>
      <c r="J44" s="511"/>
      <c r="K44" s="511"/>
      <c r="L44" s="511"/>
      <c r="M44" s="511"/>
      <c r="N44" s="511"/>
      <c r="O44" s="511"/>
      <c r="P44" s="511"/>
      <c r="Q44" s="511"/>
      <c r="R44" s="511"/>
      <c r="S44" s="511"/>
      <c r="T44" s="511"/>
      <c r="U44" s="511"/>
      <c r="V44" s="511"/>
      <c r="W44" s="511"/>
      <c r="X44" s="511"/>
      <c r="Y44" s="511"/>
      <c r="Z44" s="511"/>
      <c r="AA44" s="511"/>
      <c r="AB44" s="511"/>
      <c r="AC44" s="511"/>
      <c r="AD44" s="511"/>
    </row>
    <row r="45" spans="1:30" ht="44.25" customHeight="1" x14ac:dyDescent="0.2">
      <c r="B45" s="511"/>
      <c r="C45" s="511"/>
      <c r="D45" s="511"/>
      <c r="E45" s="511"/>
      <c r="F45" s="511"/>
      <c r="G45" s="511"/>
      <c r="H45" s="511"/>
      <c r="I45" s="511"/>
      <c r="J45" s="511"/>
      <c r="K45" s="511"/>
      <c r="L45" s="511"/>
      <c r="M45" s="511"/>
      <c r="N45" s="511"/>
      <c r="O45" s="511"/>
      <c r="P45" s="511"/>
      <c r="Q45" s="511"/>
      <c r="R45" s="511"/>
      <c r="S45" s="511"/>
      <c r="T45" s="511"/>
      <c r="U45" s="511"/>
      <c r="V45" s="511"/>
      <c r="W45" s="511"/>
      <c r="X45" s="511"/>
      <c r="Y45" s="511"/>
      <c r="Z45" s="511"/>
      <c r="AA45" s="511"/>
      <c r="AB45" s="511"/>
      <c r="AC45" s="511"/>
      <c r="AD45" s="511"/>
    </row>
    <row r="86" spans="15:17" x14ac:dyDescent="0.2">
      <c r="O86" s="30" t="s">
        <v>11</v>
      </c>
      <c r="P86" s="30" t="s">
        <v>12</v>
      </c>
      <c r="Q86" s="30" t="s">
        <v>13</v>
      </c>
    </row>
    <row r="87" spans="15:17" x14ac:dyDescent="0.2">
      <c r="O87" s="30">
        <v>86.952088042659256</v>
      </c>
      <c r="P87" s="30">
        <v>8.369377789369965</v>
      </c>
      <c r="Q87" s="30">
        <v>4.6785341679707884</v>
      </c>
    </row>
    <row r="88" spans="15:17" x14ac:dyDescent="0.2">
      <c r="O88" s="30">
        <v>86.988239430279066</v>
      </c>
      <c r="P88" s="30">
        <v>8.328695704369375</v>
      </c>
      <c r="Q88" s="30">
        <v>4.683064865351553</v>
      </c>
    </row>
    <row r="89" spans="15:17" x14ac:dyDescent="0.2">
      <c r="O89" s="30">
        <v>89.245557131700167</v>
      </c>
      <c r="P89" s="30">
        <v>7.3795604150396068</v>
      </c>
      <c r="Q89" s="30">
        <v>3.374882453260228</v>
      </c>
    </row>
    <row r="90" spans="15:17" x14ac:dyDescent="0.2">
      <c r="O90" s="30">
        <v>89.334298118668599</v>
      </c>
      <c r="P90" s="30">
        <v>7.387166966860665</v>
      </c>
      <c r="Q90" s="30">
        <v>3.2785349144707392</v>
      </c>
    </row>
    <row r="91" spans="15:17" x14ac:dyDescent="0.2">
      <c r="O91" s="30">
        <v>88.17130837964811</v>
      </c>
      <c r="P91" s="30">
        <v>7.8687782110725575</v>
      </c>
      <c r="Q91" s="30">
        <v>3.9599134092793316</v>
      </c>
    </row>
    <row r="92" spans="15:17" x14ac:dyDescent="0.2">
      <c r="O92" s="30">
        <v>89.975569340584642</v>
      </c>
      <c r="P92" s="30">
        <v>7.2941451393609791</v>
      </c>
      <c r="Q92" s="30">
        <v>2.7302855200543856</v>
      </c>
    </row>
    <row r="93" spans="15:17" x14ac:dyDescent="0.2">
      <c r="O93" s="30">
        <v>89.669755893812621</v>
      </c>
      <c r="P93" s="30">
        <v>7.3363797855971944</v>
      </c>
      <c r="Q93" s="30">
        <v>2.9938643205901929</v>
      </c>
    </row>
    <row r="94" spans="15:17" x14ac:dyDescent="0.2">
      <c r="O94" s="30">
        <v>88.670106975027664</v>
      </c>
      <c r="P94" s="30">
        <v>7.7591777876233552</v>
      </c>
      <c r="Q94" s="30">
        <v>3.5707152373489808</v>
      </c>
    </row>
    <row r="95" spans="15:17" x14ac:dyDescent="0.2">
      <c r="O95" s="30">
        <v>87.549995363761937</v>
      </c>
      <c r="P95" s="30">
        <v>8.0424960697249777</v>
      </c>
      <c r="Q95" s="30">
        <v>4.407508566513088</v>
      </c>
    </row>
    <row r="96" spans="15:17" x14ac:dyDescent="0.2">
      <c r="O96" s="30">
        <v>89.9303487406101</v>
      </c>
      <c r="P96" s="30">
        <v>7.1167940657580058</v>
      </c>
      <c r="Q96" s="30">
        <v>2.9528571936319068</v>
      </c>
    </row>
    <row r="97" spans="15:17" x14ac:dyDescent="0.2">
      <c r="O97" s="30">
        <v>87.908224147768024</v>
      </c>
      <c r="P97" s="30">
        <v>7.9094439692246823</v>
      </c>
      <c r="Q97" s="30">
        <v>4.1823318830072962</v>
      </c>
    </row>
    <row r="98" spans="15:17" x14ac:dyDescent="0.2">
      <c r="O98" s="30">
        <v>87.290422642601158</v>
      </c>
      <c r="P98" s="30">
        <v>8.1001428951890162</v>
      </c>
      <c r="Q98" s="30">
        <v>4.6094344622098333</v>
      </c>
    </row>
    <row r="99" spans="15:17" x14ac:dyDescent="0.2">
      <c r="O99" s="30">
        <v>90.208656070442501</v>
      </c>
      <c r="P99" s="30">
        <v>6.9975822699798522</v>
      </c>
      <c r="Q99" s="30">
        <v>2.7937616595776431</v>
      </c>
    </row>
    <row r="100" spans="15:17" x14ac:dyDescent="0.2">
      <c r="O100" s="30">
        <v>86.774283975558063</v>
      </c>
      <c r="P100" s="30">
        <v>8.4332515099671941</v>
      </c>
      <c r="Q100" s="30">
        <v>4.7924645144747489</v>
      </c>
    </row>
    <row r="101" spans="15:17" x14ac:dyDescent="0.2">
      <c r="O101" s="30">
        <v>88.42207585646689</v>
      </c>
      <c r="P101" s="30">
        <v>7.8793249376572758</v>
      </c>
      <c r="Q101" s="30">
        <v>3.6985992058758366</v>
      </c>
    </row>
    <row r="102" spans="15:17" x14ac:dyDescent="0.2">
      <c r="O102" s="30">
        <v>84.436130201902458</v>
      </c>
      <c r="P102" s="30">
        <v>12.107627243672365</v>
      </c>
      <c r="Q102" s="30">
        <v>3.4562425544251671</v>
      </c>
    </row>
    <row r="103" spans="15:17" x14ac:dyDescent="0.2">
      <c r="O103" s="30">
        <v>84.573564431917049</v>
      </c>
      <c r="P103" s="30">
        <v>11.47636518942431</v>
      </c>
      <c r="Q103" s="30">
        <v>3.9500703786586442</v>
      </c>
    </row>
    <row r="104" spans="15:17" x14ac:dyDescent="0.2">
      <c r="O104" s="30">
        <v>85.069065021971298</v>
      </c>
      <c r="P104" s="30">
        <v>10.885753485714828</v>
      </c>
      <c r="Q104" s="30">
        <v>4.0451814923138665</v>
      </c>
    </row>
    <row r="105" spans="15:17" x14ac:dyDescent="0.2">
      <c r="O105" s="30">
        <v>84.719198128945834</v>
      </c>
      <c r="P105" s="30">
        <v>10.791369204558329</v>
      </c>
      <c r="Q105" s="30">
        <v>4.4894326664958433</v>
      </c>
    </row>
    <row r="106" spans="15:17" x14ac:dyDescent="0.2">
      <c r="O106" s="30">
        <v>89.865703450843199</v>
      </c>
      <c r="P106" s="30">
        <v>10.134296549156794</v>
      </c>
      <c r="Q106" s="30">
        <v>0</v>
      </c>
    </row>
    <row r="107" spans="15:17" x14ac:dyDescent="0.2">
      <c r="O107" s="30">
        <v>84.764266778396575</v>
      </c>
      <c r="P107" s="30">
        <v>11.803589596756419</v>
      </c>
      <c r="Q107" s="30">
        <v>3.4321436248469985</v>
      </c>
    </row>
    <row r="108" spans="15:17" x14ac:dyDescent="0.2">
      <c r="O108" s="30">
        <v>88.10323427597676</v>
      </c>
      <c r="P108" s="30">
        <v>10.046790192775596</v>
      </c>
      <c r="Q108" s="30">
        <v>1.8499755312476309</v>
      </c>
    </row>
    <row r="109" spans="15:17" x14ac:dyDescent="0.2">
      <c r="O109" s="30">
        <v>81.384800641364933</v>
      </c>
      <c r="P109" s="30">
        <v>13.963606157117436</v>
      </c>
      <c r="Q109" s="30">
        <v>4.6515932015176285</v>
      </c>
    </row>
    <row r="110" spans="15:17" x14ac:dyDescent="0.2">
      <c r="O110" s="30">
        <v>83.133079015463764</v>
      </c>
      <c r="P110" s="30">
        <v>12.408814940340749</v>
      </c>
      <c r="Q110" s="30">
        <v>4.4581060441954925</v>
      </c>
    </row>
    <row r="111" spans="15:17" x14ac:dyDescent="0.2">
      <c r="O111" s="30">
        <v>80.646379726597388</v>
      </c>
      <c r="P111" s="30">
        <v>13.407581923324054</v>
      </c>
      <c r="Q111" s="30">
        <v>5.9460383500785454</v>
      </c>
    </row>
    <row r="112" spans="15:17" x14ac:dyDescent="0.2">
      <c r="O112" s="30">
        <v>88.070113387405826</v>
      </c>
      <c r="P112" s="30">
        <v>9.0907373958669577</v>
      </c>
      <c r="Q112" s="30">
        <v>2.8391492167272179</v>
      </c>
    </row>
    <row r="113" spans="15:17" x14ac:dyDescent="0.2">
      <c r="O113" s="30">
        <v>89.708910805703127</v>
      </c>
      <c r="P113" s="30">
        <v>9.5452632768462387</v>
      </c>
      <c r="Q113" s="30">
        <v>0.74582591745063143</v>
      </c>
    </row>
    <row r="114" spans="15:17" x14ac:dyDescent="0.2">
      <c r="O114" s="30">
        <v>85.361531197711173</v>
      </c>
      <c r="P114" s="30">
        <v>10.12773954922187</v>
      </c>
      <c r="Q114" s="30">
        <v>4.510729253066958</v>
      </c>
    </row>
    <row r="115" spans="15:17" x14ac:dyDescent="0.2">
      <c r="O115" s="30">
        <v>92.032721167314335</v>
      </c>
      <c r="P115" s="30">
        <v>7.7208046228578002</v>
      </c>
      <c r="Q115" s="30">
        <v>0.24647420982786272</v>
      </c>
    </row>
  </sheetData>
  <mergeCells count="7">
    <mergeCell ref="B43:AD45"/>
    <mergeCell ref="B1:AD3"/>
    <mergeCell ref="Z4:AD4"/>
    <mergeCell ref="B4:P4"/>
    <mergeCell ref="Q4:T4"/>
    <mergeCell ref="U4:W4"/>
    <mergeCell ref="X4:Y4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C44"/>
  <sheetViews>
    <sheetView zoomScale="90" zoomScaleNormal="90" workbookViewId="0">
      <selection activeCell="R1" sqref="R1"/>
    </sheetView>
  </sheetViews>
  <sheetFormatPr defaultRowHeight="12.75" x14ac:dyDescent="0.2"/>
  <cols>
    <col min="1" max="1" width="11.5703125" customWidth="1"/>
    <col min="2" max="2" width="9.85546875" customWidth="1"/>
    <col min="5" max="5" width="11.85546875" customWidth="1"/>
  </cols>
  <sheetData>
    <row r="1" spans="1:29" ht="13.15" customHeight="1" x14ac:dyDescent="0.2">
      <c r="A1" s="506" t="s">
        <v>167</v>
      </c>
      <c r="B1" s="506"/>
      <c r="C1" s="506"/>
      <c r="D1" s="506"/>
      <c r="E1" s="506"/>
      <c r="F1" s="506"/>
      <c r="G1" s="506"/>
      <c r="H1" s="506"/>
      <c r="I1" s="506"/>
      <c r="J1" s="506"/>
      <c r="K1" s="506"/>
      <c r="L1" s="506"/>
      <c r="M1" s="506"/>
      <c r="N1" s="506"/>
      <c r="O1" s="506"/>
      <c r="P1" s="506"/>
      <c r="Q1" s="506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</row>
    <row r="2" spans="1:29" ht="13.15" customHeight="1" x14ac:dyDescent="0.2">
      <c r="A2" s="506"/>
      <c r="B2" s="506"/>
      <c r="C2" s="506"/>
      <c r="D2" s="506"/>
      <c r="E2" s="506"/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506"/>
      <c r="Q2" s="506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</row>
    <row r="3" spans="1:29" s="60" customFormat="1" ht="15.75" x14ac:dyDescent="0.2">
      <c r="A3" s="506"/>
      <c r="B3" s="506"/>
      <c r="C3" s="506"/>
      <c r="D3" s="506"/>
      <c r="E3" s="506"/>
      <c r="F3" s="506"/>
      <c r="G3" s="506"/>
      <c r="H3" s="506"/>
      <c r="I3" s="506"/>
      <c r="J3" s="506"/>
      <c r="K3" s="506"/>
      <c r="L3" s="506"/>
      <c r="M3" s="506"/>
      <c r="N3" s="506"/>
      <c r="O3" s="506"/>
      <c r="P3" s="506"/>
      <c r="Q3" s="506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</row>
    <row r="4" spans="1:29" ht="15.75" x14ac:dyDescent="0.2">
      <c r="A4" s="506"/>
      <c r="B4" s="506"/>
      <c r="C4" s="506"/>
      <c r="D4" s="506"/>
      <c r="E4" s="506"/>
      <c r="F4" s="506"/>
      <c r="G4" s="506"/>
      <c r="H4" s="506"/>
      <c r="I4" s="506"/>
      <c r="J4" s="506"/>
      <c r="K4" s="506"/>
      <c r="L4" s="506"/>
      <c r="M4" s="506"/>
      <c r="N4" s="506"/>
      <c r="O4" s="506"/>
      <c r="P4" s="506"/>
      <c r="Q4" s="506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</row>
    <row r="5" spans="1:29" x14ac:dyDescent="0.2">
      <c r="E5" s="280" t="s">
        <v>158</v>
      </c>
      <c r="F5" s="515" t="s">
        <v>137</v>
      </c>
      <c r="G5" s="516"/>
      <c r="H5" s="516"/>
      <c r="I5" s="516"/>
      <c r="J5" s="517"/>
    </row>
    <row r="6" spans="1:29" ht="15.75" x14ac:dyDescent="0.3">
      <c r="E6" s="281" t="s">
        <v>173</v>
      </c>
      <c r="F6" s="177">
        <v>50.25</v>
      </c>
      <c r="G6" s="56">
        <v>50</v>
      </c>
      <c r="H6" s="56">
        <v>51.45</v>
      </c>
      <c r="I6" s="56">
        <v>49.55</v>
      </c>
      <c r="J6" s="168">
        <v>50.51</v>
      </c>
    </row>
    <row r="7" spans="1:29" ht="15.75" x14ac:dyDescent="0.3">
      <c r="E7" s="282" t="s">
        <v>189</v>
      </c>
      <c r="F7" s="74">
        <v>1.1499999999999999</v>
      </c>
      <c r="G7" s="62">
        <v>1.08</v>
      </c>
      <c r="H7" s="62">
        <v>0.85</v>
      </c>
      <c r="I7" s="62">
        <v>0.57999999999999996</v>
      </c>
      <c r="J7" s="67">
        <v>0.77</v>
      </c>
    </row>
    <row r="8" spans="1:29" ht="15.75" x14ac:dyDescent="0.3">
      <c r="E8" s="282" t="s">
        <v>190</v>
      </c>
      <c r="F8" s="74">
        <v>6.65</v>
      </c>
      <c r="G8" s="62">
        <v>6.35</v>
      </c>
      <c r="H8" s="62">
        <v>6.39</v>
      </c>
      <c r="I8" s="62">
        <v>5.42</v>
      </c>
      <c r="J8" s="67">
        <v>5.33</v>
      </c>
    </row>
    <row r="9" spans="1:29" ht="15.75" x14ac:dyDescent="0.3">
      <c r="E9" s="282" t="s">
        <v>191</v>
      </c>
      <c r="F9" s="183" t="s">
        <v>123</v>
      </c>
      <c r="G9" s="61" t="s">
        <v>123</v>
      </c>
      <c r="H9" s="61" t="s">
        <v>123</v>
      </c>
      <c r="I9" s="61" t="s">
        <v>123</v>
      </c>
      <c r="J9" s="182" t="s">
        <v>123</v>
      </c>
    </row>
    <row r="10" spans="1:29" ht="15.75" x14ac:dyDescent="0.3">
      <c r="E10" s="282" t="s">
        <v>192</v>
      </c>
      <c r="F10" s="74">
        <v>1.9932000000000001</v>
      </c>
      <c r="G10" s="62">
        <v>1.2028000000000001</v>
      </c>
      <c r="H10" s="62">
        <v>1.2788999999999999</v>
      </c>
      <c r="I10" s="62">
        <v>2.8176000000000001</v>
      </c>
      <c r="J10" s="67">
        <v>0.96730000000000005</v>
      </c>
    </row>
    <row r="11" spans="1:29" x14ac:dyDescent="0.2">
      <c r="E11" s="282" t="s">
        <v>23</v>
      </c>
      <c r="F11" s="74">
        <v>3.5165000000000002</v>
      </c>
      <c r="G11" s="62">
        <v>4.0277000000000003</v>
      </c>
      <c r="H11" s="62">
        <v>3.6593</v>
      </c>
      <c r="I11" s="62">
        <v>2.5847000000000002</v>
      </c>
      <c r="J11" s="67">
        <v>4.1696</v>
      </c>
    </row>
    <row r="12" spans="1:29" x14ac:dyDescent="0.2">
      <c r="E12" s="282" t="s">
        <v>1</v>
      </c>
      <c r="F12" s="183" t="s">
        <v>123</v>
      </c>
      <c r="G12" s="61" t="s">
        <v>123</v>
      </c>
      <c r="H12" s="61" t="s">
        <v>123</v>
      </c>
      <c r="I12" s="61" t="s">
        <v>123</v>
      </c>
      <c r="J12" s="182" t="s">
        <v>123</v>
      </c>
    </row>
    <row r="13" spans="1:29" x14ac:dyDescent="0.2">
      <c r="E13" s="282" t="s">
        <v>2</v>
      </c>
      <c r="F13" s="74">
        <v>13.78</v>
      </c>
      <c r="G13" s="62">
        <v>12.9</v>
      </c>
      <c r="H13" s="62">
        <v>13.4</v>
      </c>
      <c r="I13" s="62">
        <v>13.7</v>
      </c>
      <c r="J13" s="67">
        <v>14.15</v>
      </c>
    </row>
    <row r="14" spans="1:29" x14ac:dyDescent="0.2">
      <c r="E14" s="282" t="s">
        <v>3</v>
      </c>
      <c r="F14" s="74">
        <v>21.41</v>
      </c>
      <c r="G14" s="62">
        <v>21.41</v>
      </c>
      <c r="H14" s="62">
        <v>22.23</v>
      </c>
      <c r="I14" s="62">
        <v>21.34</v>
      </c>
      <c r="J14" s="67">
        <v>21.23</v>
      </c>
    </row>
    <row r="15" spans="1:29" ht="15.75" x14ac:dyDescent="0.3">
      <c r="E15" s="282" t="s">
        <v>203</v>
      </c>
      <c r="F15" s="178">
        <v>1.21</v>
      </c>
      <c r="G15" s="23">
        <v>1.36</v>
      </c>
      <c r="H15" s="23">
        <v>1.35</v>
      </c>
      <c r="I15" s="23">
        <v>1.17</v>
      </c>
      <c r="J15" s="169">
        <v>0.97</v>
      </c>
    </row>
    <row r="16" spans="1:29" s="29" customFormat="1" x14ac:dyDescent="0.2">
      <c r="E16" s="283" t="s">
        <v>117</v>
      </c>
      <c r="F16" s="173">
        <f>SUM(F6:F15)</f>
        <v>99.959699999999984</v>
      </c>
      <c r="G16" s="65">
        <f>SUM(G6:G15)</f>
        <v>98.330500000000001</v>
      </c>
      <c r="H16" s="65">
        <f>SUM(H6:H15)</f>
        <v>100.60820000000001</v>
      </c>
      <c r="I16" s="65">
        <f>SUM(I6:I15)</f>
        <v>97.162300000000002</v>
      </c>
      <c r="J16" s="69">
        <f>SUM(J6:J15)</f>
        <v>98.096900000000005</v>
      </c>
    </row>
    <row r="17" spans="5:10" x14ac:dyDescent="0.2">
      <c r="E17" s="284" t="s">
        <v>157</v>
      </c>
      <c r="F17" s="175">
        <v>0.84009999999999996</v>
      </c>
      <c r="G17" s="63">
        <v>0.85450000000000004</v>
      </c>
      <c r="H17" s="63">
        <v>0.86570000000000003</v>
      </c>
      <c r="I17" s="63">
        <v>0.86109999999999998</v>
      </c>
      <c r="J17" s="71">
        <v>0.84789999999999999</v>
      </c>
    </row>
    <row r="18" spans="5:10" x14ac:dyDescent="0.2">
      <c r="E18" s="285" t="s">
        <v>17</v>
      </c>
      <c r="F18" s="175">
        <v>8.5900000000000004E-2</v>
      </c>
      <c r="G18" s="63">
        <v>9.8199999999999996E-2</v>
      </c>
      <c r="H18" s="63">
        <v>9.5100000000000004E-2</v>
      </c>
      <c r="I18" s="63">
        <v>8.5400000000000004E-2</v>
      </c>
      <c r="J18" s="71">
        <v>7.0099999999999996E-2</v>
      </c>
    </row>
    <row r="19" spans="5:10" ht="14.25" x14ac:dyDescent="0.2">
      <c r="E19" s="285" t="s">
        <v>178</v>
      </c>
      <c r="F19" s="175">
        <v>7.4000000000000163E-2</v>
      </c>
      <c r="G19" s="63">
        <v>4.7299999999999953E-2</v>
      </c>
      <c r="H19" s="63">
        <v>3.9199999999999929E-2</v>
      </c>
      <c r="I19" s="63">
        <v>5.3499999999999964E-2</v>
      </c>
      <c r="J19" s="71">
        <v>8.1999999999999962E-2</v>
      </c>
    </row>
    <row r="20" spans="5:10" x14ac:dyDescent="0.2">
      <c r="E20" s="286" t="s">
        <v>151</v>
      </c>
      <c r="F20" s="294">
        <f>SUM(F17:F19)</f>
        <v>1</v>
      </c>
      <c r="G20" s="295">
        <f>SUM(G17:G19)</f>
        <v>1</v>
      </c>
      <c r="H20" s="295">
        <f>SUM(H17:H19)</f>
        <v>0.99999999999999989</v>
      </c>
      <c r="I20" s="295">
        <f>SUM(I17:I19)</f>
        <v>1</v>
      </c>
      <c r="J20" s="296">
        <f>SUM(J17:J19)</f>
        <v>0.99999999999999989</v>
      </c>
    </row>
    <row r="21" spans="5:10" s="29" customFormat="1" ht="14.25" x14ac:dyDescent="0.2">
      <c r="E21" s="285" t="s">
        <v>178</v>
      </c>
      <c r="F21" s="175">
        <v>3.3699999999999841E-2</v>
      </c>
      <c r="G21" s="63">
        <v>7.8200000000000047E-2</v>
      </c>
      <c r="H21" s="63">
        <v>7.2000000000000064E-2</v>
      </c>
      <c r="I21" s="63">
        <v>2.7900000000000036E-2</v>
      </c>
      <c r="J21" s="71">
        <v>4.8000000000000043E-2</v>
      </c>
    </row>
    <row r="22" spans="5:10" x14ac:dyDescent="0.2">
      <c r="E22" s="285" t="s">
        <v>19</v>
      </c>
      <c r="F22" s="175">
        <v>0.75229999999999997</v>
      </c>
      <c r="G22" s="63">
        <v>0.71640000000000004</v>
      </c>
      <c r="H22" s="63">
        <v>0.72609999999999997</v>
      </c>
      <c r="I22" s="63">
        <v>0.76919999999999999</v>
      </c>
      <c r="J22" s="71">
        <v>0.7863</v>
      </c>
    </row>
    <row r="23" spans="5:10" ht="14.25" x14ac:dyDescent="0.2">
      <c r="E23" s="285" t="s">
        <v>193</v>
      </c>
      <c r="F23" s="175">
        <v>5.4899999999999997E-2</v>
      </c>
      <c r="G23" s="63">
        <v>3.3700000000000001E-2</v>
      </c>
      <c r="H23" s="63">
        <v>3.5000000000000003E-2</v>
      </c>
      <c r="I23" s="63">
        <v>7.9899999999999999E-2</v>
      </c>
      <c r="J23" s="71">
        <v>2.7099999999999999E-2</v>
      </c>
    </row>
    <row r="24" spans="5:10" x14ac:dyDescent="0.2">
      <c r="E24" s="285" t="s">
        <v>20</v>
      </c>
      <c r="F24" s="175">
        <v>3.1699999999999999E-2</v>
      </c>
      <c r="G24" s="63">
        <v>3.0300000000000001E-2</v>
      </c>
      <c r="H24" s="63">
        <v>2.3199999999999998E-2</v>
      </c>
      <c r="I24" s="63">
        <v>1.6400000000000001E-2</v>
      </c>
      <c r="J24" s="71">
        <v>2.1600000000000001E-2</v>
      </c>
    </row>
    <row r="25" spans="5:10" x14ac:dyDescent="0.2">
      <c r="E25" s="285" t="s">
        <v>5</v>
      </c>
      <c r="F25" s="175">
        <v>0.1273</v>
      </c>
      <c r="G25" s="63">
        <v>0.1414</v>
      </c>
      <c r="H25" s="63">
        <v>0.14369999999999999</v>
      </c>
      <c r="I25" s="63">
        <v>0.1067</v>
      </c>
      <c r="J25" s="71">
        <v>0.11700000000000001</v>
      </c>
    </row>
    <row r="26" spans="5:10" x14ac:dyDescent="0.2">
      <c r="E26" s="283" t="s">
        <v>152</v>
      </c>
      <c r="F26" s="294">
        <f>SUM(F21:F25)</f>
        <v>0.99989999999999968</v>
      </c>
      <c r="G26" s="295">
        <f>SUM(G21:G25)</f>
        <v>1</v>
      </c>
      <c r="H26" s="295">
        <f>SUM(H21:H25)</f>
        <v>1</v>
      </c>
      <c r="I26" s="295">
        <f>SUM(I21:I25)</f>
        <v>1.0001</v>
      </c>
      <c r="J26" s="296">
        <f>SUM(J21:J25)</f>
        <v>1</v>
      </c>
    </row>
    <row r="27" spans="5:10" s="29" customFormat="1" x14ac:dyDescent="0.2">
      <c r="E27" s="285" t="s">
        <v>21</v>
      </c>
      <c r="F27" s="175">
        <v>1.8403</v>
      </c>
      <c r="G27" s="63">
        <v>1.8626</v>
      </c>
      <c r="H27" s="63">
        <v>1.87</v>
      </c>
      <c r="I27" s="63">
        <v>1.8661000000000001</v>
      </c>
      <c r="J27" s="71">
        <v>1.8828</v>
      </c>
    </row>
    <row r="28" spans="5:10" x14ac:dyDescent="0.2">
      <c r="E28" s="285" t="s">
        <v>6</v>
      </c>
      <c r="F28" s="175">
        <v>0.15970000000000001</v>
      </c>
      <c r="G28" s="63">
        <v>0.13739999999999999</v>
      </c>
      <c r="H28" s="63">
        <v>0.13</v>
      </c>
      <c r="I28" s="63">
        <v>0.13389999999999999</v>
      </c>
      <c r="J28" s="71">
        <v>0.1172</v>
      </c>
    </row>
    <row r="29" spans="5:10" x14ac:dyDescent="0.2">
      <c r="E29" s="286" t="s">
        <v>153</v>
      </c>
      <c r="F29" s="294">
        <f>SUM(F27:F28)</f>
        <v>2</v>
      </c>
      <c r="G29" s="295">
        <f>SUM(G27:G28)</f>
        <v>2</v>
      </c>
      <c r="H29" s="295">
        <f>SUM(H27:H28)</f>
        <v>2</v>
      </c>
      <c r="I29" s="295">
        <f>SUM(I27:I28)</f>
        <v>2</v>
      </c>
      <c r="J29" s="296">
        <f>SUM(J27:J28)</f>
        <v>2</v>
      </c>
    </row>
    <row r="30" spans="5:10" x14ac:dyDescent="0.2">
      <c r="E30" s="287" t="s">
        <v>118</v>
      </c>
      <c r="F30" s="297">
        <f>SUM(F20,F26,F29)</f>
        <v>3.9998999999999998</v>
      </c>
      <c r="G30" s="298">
        <f>SUM(G20,G26,G29)</f>
        <v>4</v>
      </c>
      <c r="H30" s="298">
        <f>SUM(H20,H26,H29)</f>
        <v>4</v>
      </c>
      <c r="I30" s="298">
        <f>SUM(I20,I26,I29)</f>
        <v>4.0000999999999998</v>
      </c>
      <c r="J30" s="299">
        <f>SUM(J20,J26,J29)</f>
        <v>4</v>
      </c>
    </row>
    <row r="31" spans="5:10" s="29" customFormat="1" x14ac:dyDescent="0.2">
      <c r="E31" s="287" t="s">
        <v>119</v>
      </c>
      <c r="F31" s="297">
        <v>6</v>
      </c>
      <c r="G31" s="298">
        <v>6</v>
      </c>
      <c r="H31" s="298">
        <v>6</v>
      </c>
      <c r="I31" s="298">
        <v>6</v>
      </c>
      <c r="J31" s="299">
        <v>6</v>
      </c>
    </row>
    <row r="32" spans="5:10" s="29" customFormat="1" x14ac:dyDescent="0.2">
      <c r="E32" s="288" t="s">
        <v>16</v>
      </c>
      <c r="F32" s="300">
        <f>F22/(F22+F19+F23+F21)</f>
        <v>0.8222756585419172</v>
      </c>
      <c r="G32" s="301">
        <f>G22/(G22+G19+G23+G21)</f>
        <v>0.81818181818181823</v>
      </c>
      <c r="H32" s="301">
        <f>H22/(H22+H19+H23+H21)</f>
        <v>0.83239711108563563</v>
      </c>
      <c r="I32" s="301">
        <f>I22/(I22+I19+I23+I21)</f>
        <v>0.82665233745298228</v>
      </c>
      <c r="J32" s="302">
        <f>J22/(J22+J19+J23+J21)</f>
        <v>0.83347466610133558</v>
      </c>
    </row>
    <row r="33" spans="1:17" s="29" customFormat="1" x14ac:dyDescent="0.2">
      <c r="E33" s="289" t="s">
        <v>7</v>
      </c>
      <c r="F33" s="278">
        <v>47.868945868945865</v>
      </c>
      <c r="G33" s="4">
        <v>49.390208658459052</v>
      </c>
      <c r="H33" s="4">
        <v>49.810126582278478</v>
      </c>
      <c r="I33" s="4">
        <v>48.063183746371955</v>
      </c>
      <c r="J33" s="276">
        <v>47.334338190141239</v>
      </c>
    </row>
    <row r="34" spans="1:17" x14ac:dyDescent="0.2">
      <c r="E34" s="285" t="s">
        <v>8</v>
      </c>
      <c r="F34" s="176">
        <v>42.866096866096861</v>
      </c>
      <c r="G34" s="64">
        <v>41.408011097624417</v>
      </c>
      <c r="H34" s="64">
        <v>41.777905638665132</v>
      </c>
      <c r="I34" s="64">
        <v>42.933690555927662</v>
      </c>
      <c r="J34" s="73">
        <v>43.89549489197789</v>
      </c>
    </row>
    <row r="35" spans="1:17" x14ac:dyDescent="0.2">
      <c r="E35" s="290" t="s">
        <v>9</v>
      </c>
      <c r="F35" s="279">
        <v>9.264957264957264</v>
      </c>
      <c r="G35" s="6">
        <v>9.2017802439165362</v>
      </c>
      <c r="H35" s="6">
        <v>8.4119677790563863</v>
      </c>
      <c r="I35" s="6">
        <v>9.0031256977003782</v>
      </c>
      <c r="J35" s="277">
        <v>8.7701669178808697</v>
      </c>
    </row>
    <row r="36" spans="1:17" x14ac:dyDescent="0.2">
      <c r="E36" s="285" t="s">
        <v>11</v>
      </c>
      <c r="F36" s="176">
        <f>100-F37-F38</f>
        <v>88.035304047245916</v>
      </c>
      <c r="G36" s="64">
        <f>100-G37-G38</f>
        <v>84.288496363426987</v>
      </c>
      <c r="H36" s="64">
        <f>100-H37-H38</f>
        <v>85.881361922330171</v>
      </c>
      <c r="I36" s="64">
        <f>100-I37-I38</f>
        <v>90.904754867739157</v>
      </c>
      <c r="J36" s="73">
        <f>100-J37-J38</f>
        <v>86.910944499628826</v>
      </c>
    </row>
    <row r="37" spans="1:17" x14ac:dyDescent="0.2">
      <c r="E37" s="285" t="s">
        <v>12</v>
      </c>
      <c r="F37" s="176">
        <f>100*F18*F25/((F17+F18)*(F23+F25))</f>
        <v>6.481301254406783</v>
      </c>
      <c r="G37" s="64">
        <f>100*G18*G25/((G17+G18)*(G23+G25))</f>
        <v>8.3237415294545656</v>
      </c>
      <c r="H37" s="64">
        <f>100*H18*H25/((H17+H18)*(H23+H25))</f>
        <v>7.9593891399025338</v>
      </c>
      <c r="I37" s="64">
        <f>100*I18*I25/((I17+I18)*(I23+I25))</f>
        <v>5.1592910984169702</v>
      </c>
      <c r="J37" s="73">
        <f>100*J18*J25/((J17+J18)*(J23+J25))</f>
        <v>6.2000789212284495</v>
      </c>
    </row>
    <row r="38" spans="1:17" x14ac:dyDescent="0.2">
      <c r="E38" s="290" t="s">
        <v>13</v>
      </c>
      <c r="F38" s="279">
        <f>100*F18*(F19+F21)/((F17+F18)*(F23+F25))</f>
        <v>5.4833946983472943</v>
      </c>
      <c r="G38" s="6">
        <f>100*G18*(G19+G21)/((G17+G18)*(G23+G25))</f>
        <v>7.3877621071184443</v>
      </c>
      <c r="H38" s="6">
        <f>100*H18*(H19+H21)/((H17+H18)*(H23+H25))</f>
        <v>6.1592489377673054</v>
      </c>
      <c r="I38" s="6">
        <f>100*I18*(I19+I21)/((I17+I18)*(I23+I25))</f>
        <v>3.9359540338438741</v>
      </c>
      <c r="J38" s="277">
        <f>100*J18*(J19+J21)/((J17+J18)*(J23+J25))</f>
        <v>6.8889765791427218</v>
      </c>
    </row>
    <row r="39" spans="1:17" x14ac:dyDescent="0.2">
      <c r="E39" s="291" t="s">
        <v>11</v>
      </c>
      <c r="F39" s="74">
        <f>F17+F19+F21+F22</f>
        <v>1.7000999999999999</v>
      </c>
      <c r="G39" s="62">
        <f>G17+G19+G21+G22</f>
        <v>1.6964000000000001</v>
      </c>
      <c r="H39" s="62">
        <f>H17+H19+H21+H22</f>
        <v>1.7029999999999998</v>
      </c>
      <c r="I39" s="62">
        <f>I17+I19+I21+I22</f>
        <v>1.7117</v>
      </c>
      <c r="J39" s="67">
        <f>J17+J19+J21+J22</f>
        <v>1.7642</v>
      </c>
    </row>
    <row r="40" spans="1:17" x14ac:dyDescent="0.2">
      <c r="E40" s="292" t="s">
        <v>14</v>
      </c>
      <c r="F40" s="178">
        <f>F18*2</f>
        <v>0.17180000000000001</v>
      </c>
      <c r="G40" s="23">
        <f>G18*2</f>
        <v>0.19639999999999999</v>
      </c>
      <c r="H40" s="23">
        <f>H18*2</f>
        <v>0.19020000000000001</v>
      </c>
      <c r="I40" s="23">
        <f>I18*2</f>
        <v>0.17080000000000001</v>
      </c>
      <c r="J40" s="169">
        <f>J18*2</f>
        <v>0.14019999999999999</v>
      </c>
    </row>
    <row r="42" spans="1:17" x14ac:dyDescent="0.2">
      <c r="A42" s="518" t="s">
        <v>212</v>
      </c>
      <c r="B42" s="519"/>
      <c r="C42" s="519"/>
      <c r="D42" s="519"/>
      <c r="E42" s="519"/>
      <c r="F42" s="519"/>
      <c r="G42" s="519"/>
      <c r="H42" s="519"/>
      <c r="I42" s="519"/>
      <c r="J42" s="519"/>
      <c r="K42" s="519"/>
      <c r="L42" s="519"/>
      <c r="M42" s="519"/>
      <c r="N42" s="519"/>
      <c r="O42" s="519"/>
      <c r="P42" s="519"/>
      <c r="Q42" s="519"/>
    </row>
    <row r="43" spans="1:17" x14ac:dyDescent="0.2">
      <c r="A43" s="519"/>
      <c r="B43" s="519"/>
      <c r="C43" s="519"/>
      <c r="D43" s="519"/>
      <c r="E43" s="519"/>
      <c r="F43" s="519"/>
      <c r="G43" s="519"/>
      <c r="H43" s="519"/>
      <c r="I43" s="519"/>
      <c r="J43" s="519"/>
      <c r="K43" s="519"/>
      <c r="L43" s="519"/>
      <c r="M43" s="519"/>
      <c r="N43" s="519"/>
      <c r="O43" s="519"/>
      <c r="P43" s="519"/>
      <c r="Q43" s="519"/>
    </row>
    <row r="44" spans="1:17" ht="36" customHeight="1" x14ac:dyDescent="0.2">
      <c r="A44" s="519"/>
      <c r="B44" s="519"/>
      <c r="C44" s="519"/>
      <c r="D44" s="519"/>
      <c r="E44" s="519"/>
      <c r="F44" s="519"/>
      <c r="G44" s="519"/>
      <c r="H44" s="519"/>
      <c r="I44" s="519"/>
      <c r="J44" s="519"/>
      <c r="K44" s="519"/>
      <c r="L44" s="519"/>
      <c r="M44" s="519"/>
      <c r="N44" s="519"/>
      <c r="O44" s="519"/>
      <c r="P44" s="519"/>
      <c r="Q44" s="519"/>
    </row>
  </sheetData>
  <mergeCells count="3">
    <mergeCell ref="F5:J5"/>
    <mergeCell ref="A1:Q4"/>
    <mergeCell ref="A42:Q44"/>
  </mergeCells>
  <phoneticPr fontId="6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R42"/>
  <sheetViews>
    <sheetView zoomScale="90" zoomScaleNormal="90" workbookViewId="0"/>
  </sheetViews>
  <sheetFormatPr defaultColWidth="8.85546875" defaultRowHeight="12.75" x14ac:dyDescent="0.2"/>
  <cols>
    <col min="1" max="1" width="12.42578125" style="293" bestFit="1" customWidth="1"/>
    <col min="2" max="18" width="9.140625" customWidth="1"/>
    <col min="19" max="16384" width="8.85546875" style="50"/>
  </cols>
  <sheetData>
    <row r="1" spans="1:18" s="79" customFormat="1" ht="13.15" customHeight="1" x14ac:dyDescent="0.2">
      <c r="A1" s="293"/>
      <c r="B1" s="494" t="s">
        <v>168</v>
      </c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494"/>
      <c r="O1" s="494"/>
      <c r="P1" s="494"/>
      <c r="Q1" s="494"/>
      <c r="R1" s="494"/>
    </row>
    <row r="2" spans="1:18" s="79" customFormat="1" ht="13.15" customHeight="1" x14ac:dyDescent="0.2">
      <c r="A2" s="293"/>
      <c r="B2" s="494"/>
      <c r="C2" s="494"/>
      <c r="D2" s="494"/>
      <c r="E2" s="494"/>
      <c r="F2" s="494"/>
      <c r="G2" s="494"/>
      <c r="H2" s="494"/>
      <c r="I2" s="494"/>
      <c r="J2" s="494"/>
      <c r="K2" s="494"/>
      <c r="L2" s="494"/>
      <c r="M2" s="494"/>
      <c r="N2" s="494"/>
      <c r="O2" s="494"/>
      <c r="P2" s="494"/>
      <c r="Q2" s="494"/>
      <c r="R2" s="494"/>
    </row>
    <row r="3" spans="1:18" s="79" customFormat="1" ht="13.15" customHeight="1" x14ac:dyDescent="0.2">
      <c r="A3" s="293"/>
      <c r="B3" s="494"/>
      <c r="C3" s="494"/>
      <c r="D3" s="494"/>
      <c r="E3" s="494"/>
      <c r="F3" s="494"/>
      <c r="G3" s="494"/>
      <c r="H3" s="494"/>
      <c r="I3" s="494"/>
      <c r="J3" s="494"/>
      <c r="K3" s="494"/>
      <c r="L3" s="494"/>
      <c r="M3" s="494"/>
      <c r="N3" s="494"/>
      <c r="O3" s="494"/>
      <c r="P3" s="494"/>
      <c r="Q3" s="494"/>
      <c r="R3" s="494"/>
    </row>
    <row r="4" spans="1:18" s="49" customFormat="1" x14ac:dyDescent="0.2">
      <c r="A4" s="453" t="s">
        <v>116</v>
      </c>
      <c r="B4" s="520" t="s">
        <v>72</v>
      </c>
      <c r="C4" s="521"/>
      <c r="D4" s="521"/>
      <c r="E4" s="521"/>
      <c r="F4" s="521"/>
      <c r="G4" s="521"/>
      <c r="H4" s="521"/>
      <c r="I4" s="522"/>
      <c r="J4" s="523" t="s">
        <v>71</v>
      </c>
      <c r="K4" s="524"/>
      <c r="L4" s="524"/>
      <c r="M4" s="524"/>
      <c r="N4" s="524"/>
      <c r="O4" s="524"/>
      <c r="P4" s="524"/>
      <c r="Q4" s="524"/>
      <c r="R4" s="525"/>
    </row>
    <row r="5" spans="1:18" ht="14.25" x14ac:dyDescent="0.25">
      <c r="A5" s="454" t="s">
        <v>204</v>
      </c>
      <c r="B5" s="455">
        <v>36.409999999999997</v>
      </c>
      <c r="C5" s="456">
        <v>36.93</v>
      </c>
      <c r="D5" s="456">
        <v>36.5</v>
      </c>
      <c r="E5" s="456">
        <v>36.799999999999997</v>
      </c>
      <c r="F5" s="456">
        <v>35.96</v>
      </c>
      <c r="G5" s="456">
        <v>36.43</v>
      </c>
      <c r="H5" s="456">
        <v>36.97</v>
      </c>
      <c r="I5" s="457">
        <v>36.78</v>
      </c>
      <c r="J5" s="458">
        <v>36.6</v>
      </c>
      <c r="K5" s="459">
        <v>36.729999999999997</v>
      </c>
      <c r="L5" s="459">
        <v>36.200000000000003</v>
      </c>
      <c r="M5" s="459">
        <v>37.01</v>
      </c>
      <c r="N5" s="459">
        <v>37.369999999999997</v>
      </c>
      <c r="O5" s="459">
        <v>36.9</v>
      </c>
      <c r="P5" s="459">
        <v>37.22</v>
      </c>
      <c r="Q5" s="459">
        <v>37.31</v>
      </c>
      <c r="R5" s="460">
        <v>37.369999999999997</v>
      </c>
    </row>
    <row r="6" spans="1:18" ht="14.25" x14ac:dyDescent="0.25">
      <c r="A6" s="461" t="s">
        <v>205</v>
      </c>
      <c r="B6" s="455">
        <v>0.4</v>
      </c>
      <c r="C6" s="456">
        <v>0.37</v>
      </c>
      <c r="D6" s="456">
        <v>0.37</v>
      </c>
      <c r="E6" s="456">
        <v>0.37</v>
      </c>
      <c r="F6" s="456">
        <v>0.45</v>
      </c>
      <c r="G6" s="456">
        <v>0.37</v>
      </c>
      <c r="H6" s="456">
        <v>0.4</v>
      </c>
      <c r="I6" s="457">
        <v>0.42</v>
      </c>
      <c r="J6" s="455">
        <v>0.47</v>
      </c>
      <c r="K6" s="456">
        <v>0.48</v>
      </c>
      <c r="L6" s="456">
        <v>0.55000000000000004</v>
      </c>
      <c r="M6" s="456">
        <v>0.55000000000000004</v>
      </c>
      <c r="N6" s="456">
        <v>0.55000000000000004</v>
      </c>
      <c r="O6" s="456">
        <v>0.53</v>
      </c>
      <c r="P6" s="456">
        <v>0.52</v>
      </c>
      <c r="Q6" s="456">
        <v>0.47</v>
      </c>
      <c r="R6" s="457">
        <v>0.5</v>
      </c>
    </row>
    <row r="7" spans="1:18" ht="14.25" x14ac:dyDescent="0.25">
      <c r="A7" s="461" t="s">
        <v>206</v>
      </c>
      <c r="B7" s="455">
        <v>20.16</v>
      </c>
      <c r="C7" s="456">
        <v>20.73</v>
      </c>
      <c r="D7" s="456">
        <v>20.39</v>
      </c>
      <c r="E7" s="456">
        <v>20.52</v>
      </c>
      <c r="F7" s="456">
        <v>20.14</v>
      </c>
      <c r="G7" s="456">
        <v>20.29</v>
      </c>
      <c r="H7" s="456">
        <v>20.77</v>
      </c>
      <c r="I7" s="457">
        <v>20.56</v>
      </c>
      <c r="J7" s="455">
        <v>20.010000000000002</v>
      </c>
      <c r="K7" s="456">
        <v>20.43</v>
      </c>
      <c r="L7" s="456">
        <v>20.29</v>
      </c>
      <c r="M7" s="456">
        <v>20.71</v>
      </c>
      <c r="N7" s="456">
        <v>20.8</v>
      </c>
      <c r="O7" s="456">
        <v>20.52</v>
      </c>
      <c r="P7" s="456">
        <v>20.77</v>
      </c>
      <c r="Q7" s="456">
        <v>20.65</v>
      </c>
      <c r="R7" s="457">
        <v>20.77</v>
      </c>
    </row>
    <row r="8" spans="1:18" ht="14.25" x14ac:dyDescent="0.25">
      <c r="A8" s="461" t="s">
        <v>207</v>
      </c>
      <c r="B8" s="455" t="s">
        <v>123</v>
      </c>
      <c r="C8" s="456" t="s">
        <v>123</v>
      </c>
      <c r="D8" s="456" t="s">
        <v>123</v>
      </c>
      <c r="E8" s="456" t="s">
        <v>123</v>
      </c>
      <c r="F8" s="456" t="s">
        <v>123</v>
      </c>
      <c r="G8" s="456" t="s">
        <v>123</v>
      </c>
      <c r="H8" s="456" t="s">
        <v>123</v>
      </c>
      <c r="I8" s="457" t="s">
        <v>123</v>
      </c>
      <c r="J8" s="455" t="s">
        <v>123</v>
      </c>
      <c r="K8" s="456" t="s">
        <v>123</v>
      </c>
      <c r="L8" s="456" t="s">
        <v>123</v>
      </c>
      <c r="M8" s="456" t="s">
        <v>123</v>
      </c>
      <c r="N8" s="456" t="s">
        <v>123</v>
      </c>
      <c r="O8" s="456" t="s">
        <v>123</v>
      </c>
      <c r="P8" s="456" t="s">
        <v>123</v>
      </c>
      <c r="Q8" s="456" t="s">
        <v>123</v>
      </c>
      <c r="R8" s="457" t="s">
        <v>123</v>
      </c>
    </row>
    <row r="9" spans="1:18" ht="14.25" x14ac:dyDescent="0.25">
      <c r="A9" s="461" t="s">
        <v>208</v>
      </c>
      <c r="B9" s="455">
        <v>3.3902999999999999</v>
      </c>
      <c r="C9" s="456">
        <v>3.5324</v>
      </c>
      <c r="D9" s="456">
        <v>2.6688999999999998</v>
      </c>
      <c r="E9" s="456">
        <v>2.6215000000000002</v>
      </c>
      <c r="F9" s="456">
        <v>3.8147000000000002</v>
      </c>
      <c r="G9" s="456">
        <v>3.7040000000000002</v>
      </c>
      <c r="H9" s="456">
        <v>2.8893</v>
      </c>
      <c r="I9" s="457">
        <v>3.2235</v>
      </c>
      <c r="J9" s="455">
        <v>3.0424000000000002</v>
      </c>
      <c r="K9" s="456">
        <v>3.347</v>
      </c>
      <c r="L9" s="456">
        <v>2.9331</v>
      </c>
      <c r="M9" s="456">
        <v>2.8626999999999998</v>
      </c>
      <c r="N9" s="456">
        <v>3.0851000000000002</v>
      </c>
      <c r="O9" s="456">
        <v>3.2469999999999999</v>
      </c>
      <c r="P9" s="456">
        <v>2.7075999999999998</v>
      </c>
      <c r="Q9" s="456">
        <v>2.6661999999999999</v>
      </c>
      <c r="R9" s="457">
        <v>3.4733999999999998</v>
      </c>
    </row>
    <row r="10" spans="1:18" x14ac:dyDescent="0.2">
      <c r="A10" s="461" t="s">
        <v>23</v>
      </c>
      <c r="B10" s="455">
        <v>27.429300000000001</v>
      </c>
      <c r="C10" s="456">
        <v>27.641500000000001</v>
      </c>
      <c r="D10" s="456">
        <v>28.028500000000001</v>
      </c>
      <c r="E10" s="456">
        <v>28.371099999999998</v>
      </c>
      <c r="F10" s="456">
        <v>26.727499999999999</v>
      </c>
      <c r="G10" s="456">
        <v>27.287099999999999</v>
      </c>
      <c r="H10" s="456">
        <v>28.400200000000002</v>
      </c>
      <c r="I10" s="457">
        <v>27.8995</v>
      </c>
      <c r="J10" s="455">
        <v>25.462399999999999</v>
      </c>
      <c r="K10" s="456">
        <v>25.398299999999999</v>
      </c>
      <c r="L10" s="456">
        <v>25.790800000000001</v>
      </c>
      <c r="M10" s="456">
        <v>26.254100000000001</v>
      </c>
      <c r="N10" s="456">
        <v>26.184000000000001</v>
      </c>
      <c r="O10" s="456">
        <v>25.6783</v>
      </c>
      <c r="P10" s="456">
        <v>26.6037</v>
      </c>
      <c r="Q10" s="456">
        <v>26.620899999999999</v>
      </c>
      <c r="R10" s="457">
        <v>25.944600000000001</v>
      </c>
    </row>
    <row r="11" spans="1:18" x14ac:dyDescent="0.2">
      <c r="A11" s="461" t="s">
        <v>67</v>
      </c>
      <c r="B11" s="455">
        <v>0.61</v>
      </c>
      <c r="C11" s="456">
        <v>0.62</v>
      </c>
      <c r="D11" s="456">
        <v>0.63</v>
      </c>
      <c r="E11" s="456">
        <v>0.56000000000000005</v>
      </c>
      <c r="F11" s="456">
        <v>0.63</v>
      </c>
      <c r="G11" s="456">
        <v>0.61</v>
      </c>
      <c r="H11" s="456">
        <v>0.56999999999999995</v>
      </c>
      <c r="I11" s="457">
        <v>0.57999999999999996</v>
      </c>
      <c r="J11" s="455">
        <v>0.5</v>
      </c>
      <c r="K11" s="456">
        <v>0.57999999999999996</v>
      </c>
      <c r="L11" s="456">
        <v>0.5</v>
      </c>
      <c r="M11" s="456">
        <v>0.56000000000000005</v>
      </c>
      <c r="N11" s="456">
        <v>0.54</v>
      </c>
      <c r="O11" s="456">
        <v>0.56999999999999995</v>
      </c>
      <c r="P11" s="456">
        <v>0.54</v>
      </c>
      <c r="Q11" s="456">
        <v>0.56999999999999995</v>
      </c>
      <c r="R11" s="457">
        <v>0.61</v>
      </c>
    </row>
    <row r="12" spans="1:18" x14ac:dyDescent="0.2">
      <c r="A12" s="461" t="s">
        <v>68</v>
      </c>
      <c r="B12" s="455">
        <v>3.81</v>
      </c>
      <c r="C12" s="456">
        <v>3.93</v>
      </c>
      <c r="D12" s="456">
        <v>3.81</v>
      </c>
      <c r="E12" s="456">
        <v>3.83</v>
      </c>
      <c r="F12" s="456">
        <v>3.8</v>
      </c>
      <c r="G12" s="456">
        <v>3.95</v>
      </c>
      <c r="H12" s="456">
        <v>3.93</v>
      </c>
      <c r="I12" s="457">
        <v>3.8</v>
      </c>
      <c r="J12" s="455">
        <v>4.6399999999999997</v>
      </c>
      <c r="K12" s="456">
        <v>4.58</v>
      </c>
      <c r="L12" s="456">
        <v>4.54</v>
      </c>
      <c r="M12" s="456">
        <v>4.66</v>
      </c>
      <c r="N12" s="456">
        <v>4.6399999999999997</v>
      </c>
      <c r="O12" s="456">
        <v>4.6100000000000003</v>
      </c>
      <c r="P12" s="456">
        <v>4.68</v>
      </c>
      <c r="Q12" s="456">
        <v>4.71</v>
      </c>
      <c r="R12" s="457">
        <v>4.66</v>
      </c>
    </row>
    <row r="13" spans="1:18" x14ac:dyDescent="0.2">
      <c r="A13" s="461" t="s">
        <v>69</v>
      </c>
      <c r="B13" s="455">
        <v>6.6</v>
      </c>
      <c r="C13" s="456">
        <v>6.76</v>
      </c>
      <c r="D13" s="456">
        <v>6.65</v>
      </c>
      <c r="E13" s="456">
        <v>6.69</v>
      </c>
      <c r="F13" s="456">
        <v>6.58</v>
      </c>
      <c r="G13" s="456">
        <v>6.55</v>
      </c>
      <c r="H13" s="456">
        <v>6.7</v>
      </c>
      <c r="I13" s="457">
        <v>6.63</v>
      </c>
      <c r="J13" s="455">
        <v>7.33</v>
      </c>
      <c r="K13" s="456">
        <v>7.42</v>
      </c>
      <c r="L13" s="456">
        <v>7.33</v>
      </c>
      <c r="M13" s="456">
        <v>7.51</v>
      </c>
      <c r="N13" s="456">
        <v>7.51</v>
      </c>
      <c r="O13" s="456">
        <v>7.47</v>
      </c>
      <c r="P13" s="456">
        <v>7.4</v>
      </c>
      <c r="Q13" s="456">
        <v>7.37</v>
      </c>
      <c r="R13" s="457">
        <v>7.47</v>
      </c>
    </row>
    <row r="14" spans="1:18" ht="14.25" x14ac:dyDescent="0.25">
      <c r="A14" s="461" t="s">
        <v>209</v>
      </c>
      <c r="B14" s="455">
        <v>0.13</v>
      </c>
      <c r="C14" s="456">
        <v>0.12</v>
      </c>
      <c r="D14" s="456" t="s">
        <v>123</v>
      </c>
      <c r="E14" s="456" t="s">
        <v>123</v>
      </c>
      <c r="F14" s="456">
        <v>0.18</v>
      </c>
      <c r="G14" s="456">
        <v>0.12</v>
      </c>
      <c r="H14" s="456" t="s">
        <v>123</v>
      </c>
      <c r="I14" s="457">
        <v>0.13</v>
      </c>
      <c r="J14" s="462">
        <v>0.12</v>
      </c>
      <c r="K14" s="463">
        <v>0.15</v>
      </c>
      <c r="L14" s="463" t="s">
        <v>123</v>
      </c>
      <c r="M14" s="463" t="s">
        <v>123</v>
      </c>
      <c r="N14" s="463">
        <v>0.12</v>
      </c>
      <c r="O14" s="463">
        <v>0.12</v>
      </c>
      <c r="P14" s="463" t="s">
        <v>123</v>
      </c>
      <c r="Q14" s="463" t="s">
        <v>123</v>
      </c>
      <c r="R14" s="464">
        <v>0.15</v>
      </c>
    </row>
    <row r="15" spans="1:18" s="49" customFormat="1" x14ac:dyDescent="0.2">
      <c r="A15" s="465" t="s">
        <v>117</v>
      </c>
      <c r="B15" s="466">
        <f>SUM(B5:B14)</f>
        <v>98.939599999999984</v>
      </c>
      <c r="C15" s="467">
        <f>SUM(C5:C14)</f>
        <v>100.63390000000003</v>
      </c>
      <c r="D15" s="467">
        <f t="shared" ref="D15:I15" si="0">SUM(D5:D14)</f>
        <v>99.04740000000001</v>
      </c>
      <c r="E15" s="467">
        <f t="shared" si="0"/>
        <v>99.762599999999992</v>
      </c>
      <c r="F15" s="467">
        <f t="shared" si="0"/>
        <v>98.282200000000003</v>
      </c>
      <c r="G15" s="467">
        <f t="shared" si="0"/>
        <v>99.311099999999996</v>
      </c>
      <c r="H15" s="467">
        <f t="shared" si="0"/>
        <v>100.62950000000001</v>
      </c>
      <c r="I15" s="468">
        <f t="shared" si="0"/>
        <v>100.023</v>
      </c>
      <c r="J15" s="467">
        <f>SUM(J5:J14)</f>
        <v>98.174800000000005</v>
      </c>
      <c r="K15" s="467">
        <f>SUM(K5:K14)</f>
        <v>99.115300000000005</v>
      </c>
      <c r="L15" s="467">
        <f t="shared" ref="L15:R15" si="1">SUM(L5:L14)</f>
        <v>98.133900000000011</v>
      </c>
      <c r="M15" s="467">
        <f t="shared" si="1"/>
        <v>100.1168</v>
      </c>
      <c r="N15" s="467">
        <f t="shared" si="1"/>
        <v>100.79910000000001</v>
      </c>
      <c r="O15" s="467">
        <f t="shared" si="1"/>
        <v>99.645300000000006</v>
      </c>
      <c r="P15" s="467">
        <f t="shared" si="1"/>
        <v>100.44130000000001</v>
      </c>
      <c r="Q15" s="467">
        <f t="shared" si="1"/>
        <v>100.36709999999998</v>
      </c>
      <c r="R15" s="468">
        <f t="shared" si="1"/>
        <v>100.94799999999999</v>
      </c>
    </row>
    <row r="16" spans="1:18" x14ac:dyDescent="0.2">
      <c r="A16" s="454" t="s">
        <v>157</v>
      </c>
      <c r="B16" s="469">
        <v>0.56910000000000005</v>
      </c>
      <c r="C16" s="470">
        <v>0.5726</v>
      </c>
      <c r="D16" s="470">
        <v>0.57230000000000003</v>
      </c>
      <c r="E16" s="470">
        <v>0.5716</v>
      </c>
      <c r="F16" s="470">
        <v>0.57120000000000004</v>
      </c>
      <c r="G16" s="470">
        <v>0.5625</v>
      </c>
      <c r="H16" s="470">
        <v>0.5675</v>
      </c>
      <c r="I16" s="471">
        <v>0.56540000000000001</v>
      </c>
      <c r="J16" s="470">
        <v>0.63160000000000005</v>
      </c>
      <c r="K16" s="470">
        <v>0.63349999999999995</v>
      </c>
      <c r="L16" s="470">
        <v>0.63239999999999996</v>
      </c>
      <c r="M16" s="470">
        <v>0.63480000000000003</v>
      </c>
      <c r="N16" s="470">
        <v>0.63049999999999995</v>
      </c>
      <c r="O16" s="470">
        <v>0.63380000000000003</v>
      </c>
      <c r="P16" s="470">
        <v>0.62339999999999995</v>
      </c>
      <c r="Q16" s="470">
        <v>0.62129999999999996</v>
      </c>
      <c r="R16" s="471">
        <v>0.62649999999999995</v>
      </c>
    </row>
    <row r="17" spans="1:18" ht="15" x14ac:dyDescent="0.2">
      <c r="A17" s="461" t="s">
        <v>210</v>
      </c>
      <c r="B17" s="472">
        <v>1.8462000000000001</v>
      </c>
      <c r="C17" s="473">
        <v>1.8273999999999999</v>
      </c>
      <c r="D17" s="473">
        <v>1.8828</v>
      </c>
      <c r="E17" s="473">
        <v>1.8922000000000001</v>
      </c>
      <c r="F17" s="473">
        <v>1.8109999999999999</v>
      </c>
      <c r="G17" s="473">
        <v>1.8290999999999999</v>
      </c>
      <c r="H17" s="473">
        <v>1.8775999999999999</v>
      </c>
      <c r="I17" s="474">
        <v>1.857</v>
      </c>
      <c r="J17" s="473">
        <v>1.7125999999999999</v>
      </c>
      <c r="K17" s="473">
        <v>1.6926000000000001</v>
      </c>
      <c r="L17" s="473">
        <v>1.7367999999999999</v>
      </c>
      <c r="M17" s="473">
        <v>1.7321</v>
      </c>
      <c r="N17" s="473">
        <v>1.7159</v>
      </c>
      <c r="O17" s="473">
        <v>1.7005999999999999</v>
      </c>
      <c r="P17" s="473">
        <v>1.7494000000000001</v>
      </c>
      <c r="Q17" s="473">
        <v>1.7518</v>
      </c>
      <c r="R17" s="474">
        <v>1.6984999999999999</v>
      </c>
    </row>
    <row r="18" spans="1:18" x14ac:dyDescent="0.2">
      <c r="A18" s="461" t="s">
        <v>19</v>
      </c>
      <c r="B18" s="472">
        <v>0.45710000000000001</v>
      </c>
      <c r="C18" s="473">
        <v>0.4632</v>
      </c>
      <c r="D18" s="473">
        <v>0.45619999999999999</v>
      </c>
      <c r="E18" s="473">
        <v>0.45529999999999998</v>
      </c>
      <c r="F18" s="473">
        <v>0.45900000000000002</v>
      </c>
      <c r="G18" s="473">
        <v>0.47199999999999998</v>
      </c>
      <c r="H18" s="473">
        <v>0.4632</v>
      </c>
      <c r="I18" s="474">
        <v>0.45090000000000002</v>
      </c>
      <c r="J18" s="473">
        <v>0.55630000000000002</v>
      </c>
      <c r="K18" s="473">
        <v>0.54410000000000003</v>
      </c>
      <c r="L18" s="473">
        <v>0.54500000000000004</v>
      </c>
      <c r="M18" s="473">
        <v>0.54800000000000004</v>
      </c>
      <c r="N18" s="473">
        <v>0.54200000000000004</v>
      </c>
      <c r="O18" s="473">
        <v>0.54430000000000001</v>
      </c>
      <c r="P18" s="473">
        <v>0.54859999999999998</v>
      </c>
      <c r="Q18" s="473">
        <v>0.55249999999999999</v>
      </c>
      <c r="R18" s="474">
        <v>0.54379999999999995</v>
      </c>
    </row>
    <row r="19" spans="1:18" x14ac:dyDescent="0.2">
      <c r="A19" s="461" t="s">
        <v>18</v>
      </c>
      <c r="B19" s="472">
        <v>4.1599999999999998E-2</v>
      </c>
      <c r="C19" s="473">
        <v>4.1500000000000002E-2</v>
      </c>
      <c r="D19" s="473">
        <v>4.2900000000000001E-2</v>
      </c>
      <c r="E19" s="473">
        <v>3.78E-2</v>
      </c>
      <c r="F19" s="473">
        <v>4.3200000000000002E-2</v>
      </c>
      <c r="G19" s="473">
        <v>4.1399999999999999E-2</v>
      </c>
      <c r="H19" s="473">
        <v>3.8199999999999998E-2</v>
      </c>
      <c r="I19" s="474">
        <v>3.9100000000000003E-2</v>
      </c>
      <c r="J19" s="473">
        <v>3.4099999999999998E-2</v>
      </c>
      <c r="K19" s="473">
        <v>3.9100000000000003E-2</v>
      </c>
      <c r="L19" s="473">
        <v>3.4099999999999998E-2</v>
      </c>
      <c r="M19" s="473">
        <v>3.7400000000000003E-2</v>
      </c>
      <c r="N19" s="473">
        <v>3.5799999999999998E-2</v>
      </c>
      <c r="O19" s="473">
        <v>3.8199999999999998E-2</v>
      </c>
      <c r="P19" s="473">
        <v>3.5999999999999997E-2</v>
      </c>
      <c r="Q19" s="473">
        <v>3.7999999999999999E-2</v>
      </c>
      <c r="R19" s="474">
        <v>4.0399999999999998E-2</v>
      </c>
    </row>
    <row r="20" spans="1:18" s="49" customFormat="1" x14ac:dyDescent="0.2">
      <c r="A20" s="465" t="s">
        <v>159</v>
      </c>
      <c r="B20" s="475">
        <f>SUM(B16:B19)</f>
        <v>2.9140000000000001</v>
      </c>
      <c r="C20" s="476">
        <f t="shared" ref="C20:R20" si="2">SUM(C16:C19)</f>
        <v>2.9047000000000001</v>
      </c>
      <c r="D20" s="476">
        <f t="shared" si="2"/>
        <v>2.9541999999999997</v>
      </c>
      <c r="E20" s="476">
        <f t="shared" si="2"/>
        <v>2.9568999999999996</v>
      </c>
      <c r="F20" s="476">
        <f t="shared" si="2"/>
        <v>2.8844000000000003</v>
      </c>
      <c r="G20" s="476">
        <f t="shared" si="2"/>
        <v>2.9049999999999998</v>
      </c>
      <c r="H20" s="476">
        <f t="shared" si="2"/>
        <v>2.9464999999999999</v>
      </c>
      <c r="I20" s="477">
        <f t="shared" si="2"/>
        <v>2.9123999999999999</v>
      </c>
      <c r="J20" s="476">
        <f t="shared" si="2"/>
        <v>2.9346000000000001</v>
      </c>
      <c r="K20" s="476">
        <f t="shared" si="2"/>
        <v>2.9093000000000004</v>
      </c>
      <c r="L20" s="476">
        <f t="shared" si="2"/>
        <v>2.9482999999999997</v>
      </c>
      <c r="M20" s="476">
        <f t="shared" si="2"/>
        <v>2.9523000000000001</v>
      </c>
      <c r="N20" s="476">
        <f t="shared" si="2"/>
        <v>2.9241999999999999</v>
      </c>
      <c r="O20" s="476">
        <f t="shared" si="2"/>
        <v>2.9169</v>
      </c>
      <c r="P20" s="476">
        <f t="shared" si="2"/>
        <v>2.9573999999999998</v>
      </c>
      <c r="Q20" s="476">
        <f t="shared" si="2"/>
        <v>2.9636</v>
      </c>
      <c r="R20" s="477">
        <f t="shared" si="2"/>
        <v>2.9091999999999998</v>
      </c>
    </row>
    <row r="21" spans="1:18" x14ac:dyDescent="0.2">
      <c r="A21" s="461" t="s">
        <v>24</v>
      </c>
      <c r="B21" s="472"/>
      <c r="C21" s="473"/>
      <c r="D21" s="473"/>
      <c r="E21" s="473"/>
      <c r="F21" s="473"/>
      <c r="G21" s="473"/>
      <c r="H21" s="473"/>
      <c r="I21" s="474"/>
      <c r="J21" s="473"/>
      <c r="K21" s="473"/>
      <c r="L21" s="473"/>
      <c r="M21" s="473"/>
      <c r="N21" s="473"/>
      <c r="O21" s="473"/>
      <c r="P21" s="473"/>
      <c r="Q21" s="473"/>
      <c r="R21" s="474"/>
    </row>
    <row r="22" spans="1:18" ht="15" x14ac:dyDescent="0.2">
      <c r="A22" s="461" t="s">
        <v>211</v>
      </c>
      <c r="B22" s="472">
        <v>0.20530000000000001</v>
      </c>
      <c r="C22" s="473">
        <v>0.21010000000000001</v>
      </c>
      <c r="D22" s="473">
        <v>0.1613</v>
      </c>
      <c r="E22" s="473">
        <v>0.1573</v>
      </c>
      <c r="F22" s="473">
        <v>0.2326</v>
      </c>
      <c r="G22" s="473">
        <v>0.22339999999999999</v>
      </c>
      <c r="H22" s="473">
        <v>0.1719</v>
      </c>
      <c r="I22" s="474">
        <v>0.19309999999999999</v>
      </c>
      <c r="J22" s="473">
        <v>0.18410000000000001</v>
      </c>
      <c r="K22" s="473">
        <v>0.20069999999999999</v>
      </c>
      <c r="L22" s="473">
        <v>0.1777</v>
      </c>
      <c r="M22" s="473">
        <v>0.1699</v>
      </c>
      <c r="N22" s="473">
        <v>0.18190000000000001</v>
      </c>
      <c r="O22" s="473">
        <v>0.19350000000000001</v>
      </c>
      <c r="P22" s="473">
        <v>0.16020000000000001</v>
      </c>
      <c r="Q22" s="473">
        <v>0.15790000000000001</v>
      </c>
      <c r="R22" s="474">
        <v>0.2046</v>
      </c>
    </row>
    <row r="23" spans="1:18" x14ac:dyDescent="0.2">
      <c r="A23" s="461" t="s">
        <v>20</v>
      </c>
      <c r="B23" s="472">
        <v>2.4199999999999999E-2</v>
      </c>
      <c r="C23" s="473">
        <v>2.1999999999999999E-2</v>
      </c>
      <c r="D23" s="473">
        <v>2.23E-2</v>
      </c>
      <c r="E23" s="473">
        <v>2.2200000000000001E-2</v>
      </c>
      <c r="F23" s="473">
        <v>2.7400000000000001E-2</v>
      </c>
      <c r="G23" s="473">
        <v>2.23E-2</v>
      </c>
      <c r="H23" s="473">
        <v>2.3800000000000002E-2</v>
      </c>
      <c r="I23" s="474">
        <v>2.5100000000000001E-2</v>
      </c>
      <c r="J23" s="473">
        <v>2.8400000000000002E-2</v>
      </c>
      <c r="K23" s="473">
        <v>2.8799999999999999E-2</v>
      </c>
      <c r="L23" s="473">
        <v>3.3300000000000003E-2</v>
      </c>
      <c r="M23" s="473">
        <v>3.2599999999999997E-2</v>
      </c>
      <c r="N23" s="473">
        <v>3.2399999999999998E-2</v>
      </c>
      <c r="O23" s="473">
        <v>3.1600000000000003E-2</v>
      </c>
      <c r="P23" s="473">
        <v>3.0700000000000002E-2</v>
      </c>
      <c r="Q23" s="473">
        <v>2.7799999999999998E-2</v>
      </c>
      <c r="R23" s="474">
        <v>2.9399999999999999E-2</v>
      </c>
    </row>
    <row r="24" spans="1:18" x14ac:dyDescent="0.2">
      <c r="A24" s="461" t="s">
        <v>5</v>
      </c>
      <c r="B24" s="472">
        <v>1.8428</v>
      </c>
      <c r="C24" s="473">
        <v>1.8509</v>
      </c>
      <c r="D24" s="473">
        <v>1.8621000000000001</v>
      </c>
      <c r="E24" s="473">
        <v>1.8634999999999999</v>
      </c>
      <c r="F24" s="473">
        <v>1.8367</v>
      </c>
      <c r="G24" s="473">
        <v>1.8368</v>
      </c>
      <c r="H24" s="473">
        <v>1.8579000000000001</v>
      </c>
      <c r="I24" s="474">
        <v>1.8560000000000001</v>
      </c>
      <c r="J24" s="473">
        <v>1.8404</v>
      </c>
      <c r="K24" s="473">
        <v>1.8456999999999999</v>
      </c>
      <c r="L24" s="473">
        <v>1.8407</v>
      </c>
      <c r="M24" s="473">
        <v>1.8452</v>
      </c>
      <c r="N24" s="473">
        <v>1.8492999999999999</v>
      </c>
      <c r="O24" s="473">
        <v>1.8374999999999999</v>
      </c>
      <c r="P24" s="473">
        <v>1.8515999999999999</v>
      </c>
      <c r="Q24" s="473">
        <v>1.8508</v>
      </c>
      <c r="R24" s="474">
        <v>1.8415999999999999</v>
      </c>
    </row>
    <row r="25" spans="1:18" s="49" customFormat="1" x14ac:dyDescent="0.2">
      <c r="A25" s="465" t="s">
        <v>160</v>
      </c>
      <c r="B25" s="475">
        <f>SUM(B21:B24)</f>
        <v>2.0722999999999998</v>
      </c>
      <c r="C25" s="476">
        <f t="shared" ref="C25:R25" si="3">SUM(C21:C24)</f>
        <v>2.0830000000000002</v>
      </c>
      <c r="D25" s="476">
        <f t="shared" si="3"/>
        <v>2.0457000000000001</v>
      </c>
      <c r="E25" s="476">
        <f t="shared" si="3"/>
        <v>2.0430000000000001</v>
      </c>
      <c r="F25" s="476">
        <f t="shared" si="3"/>
        <v>2.0967000000000002</v>
      </c>
      <c r="G25" s="476">
        <f t="shared" si="3"/>
        <v>2.0825</v>
      </c>
      <c r="H25" s="476">
        <f t="shared" si="3"/>
        <v>2.0536000000000003</v>
      </c>
      <c r="I25" s="477">
        <f t="shared" si="3"/>
        <v>2.0742000000000003</v>
      </c>
      <c r="J25" s="476">
        <f t="shared" si="3"/>
        <v>2.0529000000000002</v>
      </c>
      <c r="K25" s="476">
        <f t="shared" si="3"/>
        <v>2.0751999999999997</v>
      </c>
      <c r="L25" s="476">
        <f t="shared" si="3"/>
        <v>2.0516999999999999</v>
      </c>
      <c r="M25" s="476">
        <f t="shared" si="3"/>
        <v>2.0476999999999999</v>
      </c>
      <c r="N25" s="476">
        <f t="shared" si="3"/>
        <v>2.0636000000000001</v>
      </c>
      <c r="O25" s="476">
        <f t="shared" si="3"/>
        <v>2.0625999999999998</v>
      </c>
      <c r="P25" s="476">
        <f t="shared" si="3"/>
        <v>2.0425</v>
      </c>
      <c r="Q25" s="476">
        <f t="shared" si="3"/>
        <v>2.0365000000000002</v>
      </c>
      <c r="R25" s="477">
        <f t="shared" si="3"/>
        <v>2.0756000000000001</v>
      </c>
    </row>
    <row r="26" spans="1:18" x14ac:dyDescent="0.2">
      <c r="A26" s="461" t="s">
        <v>21</v>
      </c>
      <c r="B26" s="472">
        <v>2.9304999999999999</v>
      </c>
      <c r="C26" s="473">
        <v>2.9195000000000002</v>
      </c>
      <c r="D26" s="473">
        <v>2.9318</v>
      </c>
      <c r="E26" s="473">
        <v>2.9348000000000001</v>
      </c>
      <c r="F26" s="473">
        <v>2.9135</v>
      </c>
      <c r="G26" s="473">
        <v>2.92</v>
      </c>
      <c r="H26" s="473">
        <v>2.9226999999999999</v>
      </c>
      <c r="I26" s="474">
        <v>2.9274</v>
      </c>
      <c r="J26" s="473">
        <v>2.9436</v>
      </c>
      <c r="K26" s="473">
        <v>2.9268999999999998</v>
      </c>
      <c r="L26" s="473">
        <v>2.915</v>
      </c>
      <c r="M26" s="473">
        <v>2.9196</v>
      </c>
      <c r="N26" s="473">
        <v>2.9283000000000001</v>
      </c>
      <c r="O26" s="473">
        <v>2.9222999999999999</v>
      </c>
      <c r="P26" s="473">
        <v>2.9266999999999999</v>
      </c>
      <c r="Q26" s="473">
        <v>2.9357000000000002</v>
      </c>
      <c r="R26" s="474">
        <v>2.9253</v>
      </c>
    </row>
    <row r="27" spans="1:18" x14ac:dyDescent="0.2">
      <c r="A27" s="461" t="s">
        <v>6</v>
      </c>
      <c r="B27" s="472">
        <v>6.9500000000000006E-2</v>
      </c>
      <c r="C27" s="473">
        <v>8.0500000000000002E-2</v>
      </c>
      <c r="D27" s="473">
        <v>6.8199999999999997E-2</v>
      </c>
      <c r="E27" s="473">
        <v>6.5199999999999994E-2</v>
      </c>
      <c r="F27" s="473">
        <v>8.6499999999999994E-2</v>
      </c>
      <c r="G27" s="473">
        <v>0.08</v>
      </c>
      <c r="H27" s="473">
        <v>7.7299999999999994E-2</v>
      </c>
      <c r="I27" s="474">
        <v>7.2599999999999998E-2</v>
      </c>
      <c r="J27" s="473">
        <v>5.6399999999999999E-2</v>
      </c>
      <c r="K27" s="473">
        <v>7.3099999999999998E-2</v>
      </c>
      <c r="L27" s="473">
        <v>8.5000000000000006E-2</v>
      </c>
      <c r="M27" s="473">
        <v>8.0399999999999999E-2</v>
      </c>
      <c r="N27" s="473">
        <v>7.17E-2</v>
      </c>
      <c r="O27" s="473">
        <v>7.7700000000000005E-2</v>
      </c>
      <c r="P27" s="473">
        <v>7.3300000000000004E-2</v>
      </c>
      <c r="Q27" s="473">
        <v>6.4299999999999996E-2</v>
      </c>
      <c r="R27" s="474">
        <v>7.4700000000000003E-2</v>
      </c>
    </row>
    <row r="28" spans="1:18" x14ac:dyDescent="0.2">
      <c r="A28" s="465" t="s">
        <v>161</v>
      </c>
      <c r="B28" s="475">
        <f>SUM(B26:B27)</f>
        <v>3</v>
      </c>
      <c r="C28" s="476">
        <f t="shared" ref="C28:R28" si="4">SUM(C26:C27)</f>
        <v>3</v>
      </c>
      <c r="D28" s="476">
        <f t="shared" si="4"/>
        <v>3</v>
      </c>
      <c r="E28" s="476">
        <f t="shared" si="4"/>
        <v>3</v>
      </c>
      <c r="F28" s="476">
        <f t="shared" si="4"/>
        <v>3</v>
      </c>
      <c r="G28" s="476">
        <f t="shared" si="4"/>
        <v>3</v>
      </c>
      <c r="H28" s="476">
        <f t="shared" si="4"/>
        <v>3</v>
      </c>
      <c r="I28" s="477">
        <f t="shared" si="4"/>
        <v>3</v>
      </c>
      <c r="J28" s="476">
        <f t="shared" si="4"/>
        <v>3</v>
      </c>
      <c r="K28" s="476">
        <f t="shared" si="4"/>
        <v>3</v>
      </c>
      <c r="L28" s="476">
        <f t="shared" si="4"/>
        <v>3</v>
      </c>
      <c r="M28" s="476">
        <f t="shared" si="4"/>
        <v>3</v>
      </c>
      <c r="N28" s="476">
        <f t="shared" si="4"/>
        <v>3</v>
      </c>
      <c r="O28" s="476">
        <f t="shared" si="4"/>
        <v>3</v>
      </c>
      <c r="P28" s="476">
        <f t="shared" si="4"/>
        <v>3</v>
      </c>
      <c r="Q28" s="476">
        <f t="shared" si="4"/>
        <v>3</v>
      </c>
      <c r="R28" s="477">
        <f t="shared" si="4"/>
        <v>3</v>
      </c>
    </row>
    <row r="29" spans="1:18" x14ac:dyDescent="0.2">
      <c r="A29" s="478" t="s">
        <v>118</v>
      </c>
      <c r="B29" s="479">
        <f>SUM(B20,B25,B28)</f>
        <v>7.9863</v>
      </c>
      <c r="C29" s="480">
        <f t="shared" ref="C29:R29" si="5">SUM(C20,C25,C28)</f>
        <v>7.9877000000000002</v>
      </c>
      <c r="D29" s="480">
        <f t="shared" si="5"/>
        <v>7.9999000000000002</v>
      </c>
      <c r="E29" s="480">
        <f t="shared" si="5"/>
        <v>7.9999000000000002</v>
      </c>
      <c r="F29" s="480">
        <f t="shared" si="5"/>
        <v>7.9811000000000005</v>
      </c>
      <c r="G29" s="480">
        <f t="shared" si="5"/>
        <v>7.9874999999999998</v>
      </c>
      <c r="H29" s="480">
        <f t="shared" si="5"/>
        <v>8.0000999999999998</v>
      </c>
      <c r="I29" s="481">
        <f t="shared" si="5"/>
        <v>7.9866000000000001</v>
      </c>
      <c r="J29" s="480">
        <f t="shared" si="5"/>
        <v>7.9875000000000007</v>
      </c>
      <c r="K29" s="480">
        <f t="shared" si="5"/>
        <v>7.9845000000000006</v>
      </c>
      <c r="L29" s="480">
        <f t="shared" si="5"/>
        <v>8</v>
      </c>
      <c r="M29" s="480">
        <f t="shared" si="5"/>
        <v>8</v>
      </c>
      <c r="N29" s="480">
        <f t="shared" si="5"/>
        <v>7.9878</v>
      </c>
      <c r="O29" s="480">
        <f t="shared" si="5"/>
        <v>7.9794999999999998</v>
      </c>
      <c r="P29" s="480">
        <f t="shared" si="5"/>
        <v>7.9999000000000002</v>
      </c>
      <c r="Q29" s="480">
        <f t="shared" si="5"/>
        <v>8.0000999999999998</v>
      </c>
      <c r="R29" s="481">
        <f t="shared" si="5"/>
        <v>7.9847999999999999</v>
      </c>
    </row>
    <row r="30" spans="1:18" x14ac:dyDescent="0.2">
      <c r="A30" s="478" t="s">
        <v>119</v>
      </c>
      <c r="B30" s="479">
        <v>12</v>
      </c>
      <c r="C30" s="480">
        <v>12</v>
      </c>
      <c r="D30" s="480">
        <v>12</v>
      </c>
      <c r="E30" s="480">
        <v>12</v>
      </c>
      <c r="F30" s="480">
        <v>12</v>
      </c>
      <c r="G30" s="480">
        <v>12</v>
      </c>
      <c r="H30" s="480">
        <v>12</v>
      </c>
      <c r="I30" s="481">
        <v>12</v>
      </c>
      <c r="J30" s="480">
        <v>12</v>
      </c>
      <c r="K30" s="480">
        <v>12</v>
      </c>
      <c r="L30" s="480">
        <v>12</v>
      </c>
      <c r="M30" s="480">
        <v>12</v>
      </c>
      <c r="N30" s="480">
        <v>12</v>
      </c>
      <c r="O30" s="480">
        <v>12</v>
      </c>
      <c r="P30" s="480">
        <v>12</v>
      </c>
      <c r="Q30" s="480">
        <v>12</v>
      </c>
      <c r="R30" s="481">
        <v>12</v>
      </c>
    </row>
    <row r="31" spans="1:18" x14ac:dyDescent="0.2">
      <c r="A31" s="482" t="s">
        <v>16</v>
      </c>
      <c r="B31" s="483">
        <f>B18/(B17+B18+B22)</f>
        <v>0.1822131866379654</v>
      </c>
      <c r="C31" s="484">
        <f t="shared" ref="C31:R31" si="6">C18/(C17+C18+C22)</f>
        <v>0.18522813612188585</v>
      </c>
      <c r="D31" s="484">
        <f t="shared" si="6"/>
        <v>0.18245810502739671</v>
      </c>
      <c r="E31" s="484">
        <f t="shared" si="6"/>
        <v>0.18177099968061319</v>
      </c>
      <c r="F31" s="484">
        <f t="shared" si="6"/>
        <v>0.18340925437544953</v>
      </c>
      <c r="G31" s="484">
        <f t="shared" si="6"/>
        <v>0.18696771637948109</v>
      </c>
      <c r="H31" s="484">
        <f t="shared" si="6"/>
        <v>0.18434353484299759</v>
      </c>
      <c r="I31" s="485">
        <f t="shared" si="6"/>
        <v>0.18028788484606159</v>
      </c>
      <c r="J31" s="484">
        <f t="shared" si="6"/>
        <v>0.22678353037097435</v>
      </c>
      <c r="K31" s="484">
        <f t="shared" si="6"/>
        <v>0.22322967096085997</v>
      </c>
      <c r="L31" s="484">
        <f t="shared" si="6"/>
        <v>0.22158975401504372</v>
      </c>
      <c r="M31" s="484">
        <f t="shared" si="6"/>
        <v>0.22367346938775509</v>
      </c>
      <c r="N31" s="484">
        <f t="shared" si="6"/>
        <v>0.2221493565046315</v>
      </c>
      <c r="O31" s="484">
        <f t="shared" si="6"/>
        <v>0.22322014435695542</v>
      </c>
      <c r="P31" s="484">
        <f t="shared" si="6"/>
        <v>0.22317142624684727</v>
      </c>
      <c r="Q31" s="484">
        <f t="shared" si="6"/>
        <v>0.22439281942977823</v>
      </c>
      <c r="R31" s="485">
        <f t="shared" si="6"/>
        <v>0.2222403857942703</v>
      </c>
    </row>
    <row r="32" spans="1:18" x14ac:dyDescent="0.2">
      <c r="A32" s="461" t="s">
        <v>73</v>
      </c>
      <c r="B32" s="486">
        <v>63.355271725279415</v>
      </c>
      <c r="C32" s="487">
        <v>62.913604461698455</v>
      </c>
      <c r="D32" s="487">
        <v>63.733092598428051</v>
      </c>
      <c r="E32" s="487">
        <v>63.990335116651131</v>
      </c>
      <c r="F32" s="487">
        <v>62.78566377195682</v>
      </c>
      <c r="G32" s="487">
        <v>62.963843045057487</v>
      </c>
      <c r="H32" s="487">
        <v>63.724960247272186</v>
      </c>
      <c r="I32" s="488">
        <v>63.763219537049018</v>
      </c>
      <c r="J32" s="487">
        <v>58.358625608783875</v>
      </c>
      <c r="K32" s="487">
        <v>58.178011536829331</v>
      </c>
      <c r="L32" s="487">
        <v>58.908589639877285</v>
      </c>
      <c r="M32" s="487">
        <v>58.668852354376043</v>
      </c>
      <c r="N32" s="487">
        <v>58.677429755905798</v>
      </c>
      <c r="O32" s="487">
        <v>58.302011540058594</v>
      </c>
      <c r="P32" s="487">
        <v>59.153894735242005</v>
      </c>
      <c r="Q32" s="487">
        <v>59.109826607536441</v>
      </c>
      <c r="R32" s="488">
        <v>58.381800139546556</v>
      </c>
    </row>
    <row r="33" spans="1:18" x14ac:dyDescent="0.2">
      <c r="A33" s="461" t="s">
        <v>74</v>
      </c>
      <c r="B33" s="486">
        <v>15.687204592282409</v>
      </c>
      <c r="C33" s="487">
        <v>15.945129936933872</v>
      </c>
      <c r="D33" s="487">
        <v>15.443390878351595</v>
      </c>
      <c r="E33" s="487">
        <v>15.398894215855705</v>
      </c>
      <c r="F33" s="487">
        <v>15.912495723071673</v>
      </c>
      <c r="G33" s="487">
        <v>16.247385773208727</v>
      </c>
      <c r="H33" s="487">
        <v>15.719302686967795</v>
      </c>
      <c r="I33" s="488">
        <v>15.481390501291346</v>
      </c>
      <c r="J33" s="487">
        <v>18.957289882800016</v>
      </c>
      <c r="K33" s="487">
        <v>18.701319688179378</v>
      </c>
      <c r="L33" s="487">
        <v>18.485117519627558</v>
      </c>
      <c r="M33" s="487">
        <v>18.563032542100711</v>
      </c>
      <c r="N33" s="487">
        <v>18.535556178439393</v>
      </c>
      <c r="O33" s="487">
        <v>18.658243115116179</v>
      </c>
      <c r="P33" s="487">
        <v>18.549820308586263</v>
      </c>
      <c r="Q33" s="487">
        <v>18.642768644612872</v>
      </c>
      <c r="R33" s="488">
        <v>18.6925680659219</v>
      </c>
    </row>
    <row r="34" spans="1:18" x14ac:dyDescent="0.2">
      <c r="A34" s="461" t="s">
        <v>75</v>
      </c>
      <c r="B34" s="486">
        <v>17.437427015116434</v>
      </c>
      <c r="C34" s="487">
        <v>17.597089633158948</v>
      </c>
      <c r="D34" s="487">
        <v>17.689445192969277</v>
      </c>
      <c r="E34" s="487">
        <v>17.685464335050831</v>
      </c>
      <c r="F34" s="487">
        <v>17.444577335658586</v>
      </c>
      <c r="G34" s="487">
        <v>17.16300671081299</v>
      </c>
      <c r="H34" s="487">
        <v>17.491815084544701</v>
      </c>
      <c r="I34" s="488">
        <v>17.43971602514176</v>
      </c>
      <c r="J34" s="487">
        <v>19.354464595429945</v>
      </c>
      <c r="K34" s="487">
        <v>19.44910455872969</v>
      </c>
      <c r="L34" s="487">
        <v>19.331030161024902</v>
      </c>
      <c r="M34" s="487">
        <v>19.454068507291847</v>
      </c>
      <c r="N34" s="487">
        <v>19.397174618543879</v>
      </c>
      <c r="O34" s="487">
        <v>19.370415705353707</v>
      </c>
      <c r="P34" s="487">
        <v>19.177616079987303</v>
      </c>
      <c r="Q34" s="487">
        <v>19.112404344526649</v>
      </c>
      <c r="R34" s="488">
        <v>19.191438151808406</v>
      </c>
    </row>
    <row r="35" spans="1:18" x14ac:dyDescent="0.2">
      <c r="A35" s="461" t="s">
        <v>76</v>
      </c>
      <c r="B35" s="486">
        <v>1.4270119620872934</v>
      </c>
      <c r="C35" s="487">
        <v>1.4292374764870737</v>
      </c>
      <c r="D35" s="487">
        <v>1.4508931529789206</v>
      </c>
      <c r="E35" s="487">
        <v>1.2792516395888058</v>
      </c>
      <c r="F35" s="487">
        <v>1.4988992643002326</v>
      </c>
      <c r="G35" s="487">
        <v>1.4255860121213144</v>
      </c>
      <c r="H35" s="487">
        <v>1.295366840816113</v>
      </c>
      <c r="I35" s="488">
        <v>1.3425533605602418</v>
      </c>
      <c r="J35" s="487">
        <v>1.1606612052953418</v>
      </c>
      <c r="K35" s="487">
        <v>1.3455875603591994</v>
      </c>
      <c r="L35" s="487">
        <v>1.1566808916521987</v>
      </c>
      <c r="M35" s="487">
        <v>1.2674423954184082</v>
      </c>
      <c r="N35" s="487">
        <v>1.2256277767825203</v>
      </c>
      <c r="O35" s="487">
        <v>1.3107560518072567</v>
      </c>
      <c r="P35" s="487">
        <v>1.2160874522608085</v>
      </c>
      <c r="Q35" s="487">
        <v>1.2818628232563283</v>
      </c>
      <c r="R35" s="488">
        <v>1.3902409694489839</v>
      </c>
    </row>
    <row r="36" spans="1:18" x14ac:dyDescent="0.2">
      <c r="A36" s="461" t="s">
        <v>77</v>
      </c>
      <c r="B36" s="486">
        <v>0</v>
      </c>
      <c r="C36" s="487">
        <v>0</v>
      </c>
      <c r="D36" s="487">
        <v>0</v>
      </c>
      <c r="E36" s="487">
        <v>0</v>
      </c>
      <c r="F36" s="487">
        <v>0</v>
      </c>
      <c r="G36" s="487">
        <v>0</v>
      </c>
      <c r="H36" s="487">
        <v>0</v>
      </c>
      <c r="I36" s="488">
        <v>0</v>
      </c>
      <c r="J36" s="487">
        <v>0</v>
      </c>
      <c r="K36" s="487">
        <v>0</v>
      </c>
      <c r="L36" s="487">
        <v>0</v>
      </c>
      <c r="M36" s="487">
        <v>0</v>
      </c>
      <c r="N36" s="487">
        <v>0</v>
      </c>
      <c r="O36" s="487">
        <v>8.2323652240967313E-2</v>
      </c>
      <c r="P36" s="487">
        <v>0</v>
      </c>
      <c r="Q36" s="487">
        <v>0</v>
      </c>
      <c r="R36" s="488">
        <v>0</v>
      </c>
    </row>
    <row r="37" spans="1:18" x14ac:dyDescent="0.2">
      <c r="A37" s="461" t="s">
        <v>78</v>
      </c>
      <c r="B37" s="486">
        <v>1.8723264805087574</v>
      </c>
      <c r="C37" s="487">
        <v>1.9145336108152384</v>
      </c>
      <c r="D37" s="487">
        <v>1.478362244903433</v>
      </c>
      <c r="E37" s="487">
        <v>1.4425821273703789</v>
      </c>
      <c r="F37" s="487">
        <v>2.1096623358248201</v>
      </c>
      <c r="G37" s="487">
        <v>2.0004784537543081</v>
      </c>
      <c r="H37" s="487">
        <v>1.5536120945063931</v>
      </c>
      <c r="I37" s="488">
        <v>1.7458042565628789</v>
      </c>
      <c r="J37" s="487">
        <v>1.8788926197866413</v>
      </c>
      <c r="K37" s="487">
        <v>2.0344102332379621</v>
      </c>
      <c r="L37" s="487">
        <v>1.7842322960315511</v>
      </c>
      <c r="M37" s="487">
        <v>1.7169504223007535</v>
      </c>
      <c r="N37" s="487">
        <v>1.8369441872177972</v>
      </c>
      <c r="O37" s="487">
        <v>1.957020830052943</v>
      </c>
      <c r="P37" s="487">
        <v>1.5962253510258977</v>
      </c>
      <c r="Q37" s="487">
        <v>1.5755767655473545</v>
      </c>
      <c r="R37" s="488">
        <v>2.0491672156561682</v>
      </c>
    </row>
    <row r="38" spans="1:18" x14ac:dyDescent="0.2">
      <c r="A38" s="489" t="s">
        <v>70</v>
      </c>
      <c r="B38" s="490">
        <v>0.22075822472568812</v>
      </c>
      <c r="C38" s="491">
        <v>0.20040488090640707</v>
      </c>
      <c r="D38" s="491">
        <v>0.20481593236872056</v>
      </c>
      <c r="E38" s="491">
        <v>0.2034725654831312</v>
      </c>
      <c r="F38" s="491">
        <v>0.24870156918786293</v>
      </c>
      <c r="G38" s="491">
        <v>0.19970000504517602</v>
      </c>
      <c r="H38" s="491">
        <v>0.21494304589280958</v>
      </c>
      <c r="I38" s="492">
        <v>0.2273163193947596</v>
      </c>
      <c r="J38" s="491">
        <v>0.29006608790417787</v>
      </c>
      <c r="K38" s="491">
        <v>0.29156642266445237</v>
      </c>
      <c r="L38" s="491">
        <v>0.33434949178650492</v>
      </c>
      <c r="M38" s="491">
        <v>0.32965377851223632</v>
      </c>
      <c r="N38" s="491">
        <v>0.3272674831106166</v>
      </c>
      <c r="O38" s="491">
        <v>0.3192291053703411</v>
      </c>
      <c r="P38" s="491">
        <v>0.30635607289770839</v>
      </c>
      <c r="Q38" s="491">
        <v>0.27756081452037557</v>
      </c>
      <c r="R38" s="492">
        <v>0.29478545761797242</v>
      </c>
    </row>
    <row r="40" spans="1:18" ht="12.75" customHeight="1" x14ac:dyDescent="0.2">
      <c r="B40" s="510" t="s">
        <v>201</v>
      </c>
      <c r="C40" s="511"/>
      <c r="D40" s="511"/>
      <c r="E40" s="511"/>
      <c r="F40" s="511"/>
      <c r="G40" s="511"/>
      <c r="H40" s="511"/>
      <c r="I40" s="511"/>
      <c r="J40" s="511"/>
      <c r="K40" s="511"/>
      <c r="L40" s="511"/>
      <c r="M40" s="511"/>
      <c r="N40" s="511"/>
      <c r="O40" s="511"/>
      <c r="P40" s="511"/>
      <c r="Q40" s="511"/>
      <c r="R40" s="511"/>
    </row>
    <row r="41" spans="1:18" x14ac:dyDescent="0.2">
      <c r="B41" s="511"/>
      <c r="C41" s="511"/>
      <c r="D41" s="511"/>
      <c r="E41" s="511"/>
      <c r="F41" s="511"/>
      <c r="G41" s="511"/>
      <c r="H41" s="511"/>
      <c r="I41" s="511"/>
      <c r="J41" s="511"/>
      <c r="K41" s="511"/>
      <c r="L41" s="511"/>
      <c r="M41" s="511"/>
      <c r="N41" s="511"/>
      <c r="O41" s="511"/>
      <c r="P41" s="511"/>
      <c r="Q41" s="511"/>
      <c r="R41" s="511"/>
    </row>
    <row r="42" spans="1:18" ht="65.25" customHeight="1" x14ac:dyDescent="0.2">
      <c r="B42" s="511"/>
      <c r="C42" s="511"/>
      <c r="D42" s="511"/>
      <c r="E42" s="511"/>
      <c r="F42" s="511"/>
      <c r="G42" s="511"/>
      <c r="H42" s="511"/>
      <c r="I42" s="511"/>
      <c r="J42" s="511"/>
      <c r="K42" s="511"/>
      <c r="L42" s="511"/>
      <c r="M42" s="511"/>
      <c r="N42" s="511"/>
      <c r="O42" s="511"/>
      <c r="P42" s="511"/>
      <c r="Q42" s="511"/>
      <c r="R42" s="511"/>
    </row>
  </sheetData>
  <mergeCells count="4">
    <mergeCell ref="B4:I4"/>
    <mergeCell ref="J4:R4"/>
    <mergeCell ref="B1:R3"/>
    <mergeCell ref="B40:R42"/>
  </mergeCells>
  <phoneticPr fontId="6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Q42"/>
  <sheetViews>
    <sheetView zoomScale="90" zoomScaleNormal="90" workbookViewId="0">
      <selection activeCell="R2" sqref="R2"/>
    </sheetView>
  </sheetViews>
  <sheetFormatPr defaultRowHeight="12.75" x14ac:dyDescent="0.2"/>
  <cols>
    <col min="1" max="1" width="12.5703125" bestFit="1" customWidth="1"/>
  </cols>
  <sheetData>
    <row r="1" spans="1:17" s="60" customFormat="1" x14ac:dyDescent="0.2">
      <c r="A1" s="494" t="s">
        <v>169</v>
      </c>
      <c r="B1" s="494"/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494"/>
      <c r="O1" s="494"/>
      <c r="P1" s="494"/>
      <c r="Q1" s="494"/>
    </row>
    <row r="2" spans="1:17" s="60" customFormat="1" x14ac:dyDescent="0.2">
      <c r="A2" s="494"/>
      <c r="B2" s="494"/>
      <c r="C2" s="494"/>
      <c r="D2" s="494"/>
      <c r="E2" s="494"/>
      <c r="F2" s="494"/>
      <c r="G2" s="494"/>
      <c r="H2" s="494"/>
      <c r="I2" s="494"/>
      <c r="J2" s="494"/>
      <c r="K2" s="494"/>
      <c r="L2" s="494"/>
      <c r="M2" s="494"/>
      <c r="N2" s="494"/>
      <c r="O2" s="494"/>
      <c r="P2" s="494"/>
      <c r="Q2" s="494"/>
    </row>
    <row r="3" spans="1:17" s="60" customFormat="1" x14ac:dyDescent="0.2">
      <c r="A3" s="494"/>
      <c r="B3" s="494"/>
      <c r="C3" s="494"/>
      <c r="D3" s="494"/>
      <c r="E3" s="494"/>
      <c r="F3" s="494"/>
      <c r="G3" s="494"/>
      <c r="H3" s="494"/>
      <c r="I3" s="494"/>
      <c r="J3" s="494"/>
      <c r="K3" s="494"/>
      <c r="L3" s="494"/>
      <c r="M3" s="494"/>
      <c r="N3" s="494"/>
      <c r="O3" s="494"/>
      <c r="P3" s="494"/>
      <c r="Q3" s="494"/>
    </row>
    <row r="4" spans="1:17" ht="13.5" thickBot="1" x14ac:dyDescent="0.25">
      <c r="A4" s="359" t="s">
        <v>116</v>
      </c>
      <c r="B4" s="526" t="s">
        <v>144</v>
      </c>
      <c r="C4" s="527"/>
      <c r="D4" s="527"/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Q4" s="528"/>
    </row>
    <row r="5" spans="1:17" ht="15.75" x14ac:dyDescent="0.3">
      <c r="A5" s="255" t="s">
        <v>173</v>
      </c>
      <c r="B5" s="62">
        <v>42.38</v>
      </c>
      <c r="C5" s="62">
        <v>41.95</v>
      </c>
      <c r="D5" s="62">
        <v>40.090000000000003</v>
      </c>
      <c r="E5" s="62">
        <v>41.55</v>
      </c>
      <c r="F5" s="62">
        <v>42.06</v>
      </c>
      <c r="G5" s="62">
        <v>42.74</v>
      </c>
      <c r="H5" s="62">
        <v>41.7</v>
      </c>
      <c r="I5" s="62">
        <v>41.63</v>
      </c>
      <c r="J5" s="62">
        <v>42.47</v>
      </c>
      <c r="K5" s="62">
        <v>41.89</v>
      </c>
      <c r="L5" s="62">
        <v>42.68</v>
      </c>
      <c r="M5" s="62">
        <v>42.74</v>
      </c>
      <c r="N5" s="62">
        <v>42.87</v>
      </c>
      <c r="O5" s="62">
        <v>43.41</v>
      </c>
      <c r="P5" s="62">
        <v>41.7</v>
      </c>
      <c r="Q5" s="67">
        <v>42.1</v>
      </c>
    </row>
    <row r="6" spans="1:17" ht="15.75" x14ac:dyDescent="0.3">
      <c r="A6" s="360" t="s">
        <v>189</v>
      </c>
      <c r="B6" s="61" t="s">
        <v>123</v>
      </c>
      <c r="C6" s="61" t="s">
        <v>123</v>
      </c>
      <c r="D6" s="61" t="s">
        <v>123</v>
      </c>
      <c r="E6" s="61" t="s">
        <v>123</v>
      </c>
      <c r="F6" s="62">
        <v>0.37</v>
      </c>
      <c r="G6" s="61" t="s">
        <v>123</v>
      </c>
      <c r="H6" s="61" t="s">
        <v>123</v>
      </c>
      <c r="I6" s="61" t="s">
        <v>123</v>
      </c>
      <c r="J6" s="61" t="s">
        <v>123</v>
      </c>
      <c r="K6" s="61" t="s">
        <v>123</v>
      </c>
      <c r="L6" s="61" t="s">
        <v>123</v>
      </c>
      <c r="M6" s="61" t="s">
        <v>123</v>
      </c>
      <c r="N6" s="61" t="s">
        <v>123</v>
      </c>
      <c r="O6" s="61" t="s">
        <v>123</v>
      </c>
      <c r="P6" s="61" t="s">
        <v>123</v>
      </c>
      <c r="Q6" s="182" t="s">
        <v>123</v>
      </c>
    </row>
    <row r="7" spans="1:17" ht="15.75" x14ac:dyDescent="0.3">
      <c r="A7" s="360" t="s">
        <v>190</v>
      </c>
      <c r="B7" s="62">
        <v>22.96</v>
      </c>
      <c r="C7" s="62">
        <v>22.94</v>
      </c>
      <c r="D7" s="62">
        <v>21.96</v>
      </c>
      <c r="E7" s="62">
        <v>22.18</v>
      </c>
      <c r="F7" s="62">
        <v>22.58</v>
      </c>
      <c r="G7" s="62">
        <v>22.47</v>
      </c>
      <c r="H7" s="62">
        <v>22.65</v>
      </c>
      <c r="I7" s="62">
        <v>23.03</v>
      </c>
      <c r="J7" s="62">
        <v>22.35</v>
      </c>
      <c r="K7" s="62">
        <v>22.86</v>
      </c>
      <c r="L7" s="62">
        <v>22.43</v>
      </c>
      <c r="M7" s="62">
        <v>23.49</v>
      </c>
      <c r="N7" s="62">
        <v>23.73</v>
      </c>
      <c r="O7" s="62">
        <v>22.86</v>
      </c>
      <c r="P7" s="62">
        <v>22.92</v>
      </c>
      <c r="Q7" s="67">
        <v>22.75</v>
      </c>
    </row>
    <row r="8" spans="1:17" ht="15.75" x14ac:dyDescent="0.3">
      <c r="A8" s="360" t="s">
        <v>191</v>
      </c>
      <c r="B8" s="62">
        <v>1.04</v>
      </c>
      <c r="C8" s="62">
        <v>0.69</v>
      </c>
      <c r="D8" s="62">
        <v>0.94</v>
      </c>
      <c r="E8" s="62">
        <v>0.86</v>
      </c>
      <c r="F8" s="62">
        <v>1.07</v>
      </c>
      <c r="G8" s="62">
        <v>0.92</v>
      </c>
      <c r="H8" s="62">
        <v>0.89</v>
      </c>
      <c r="I8" s="62">
        <v>0.89</v>
      </c>
      <c r="J8" s="62">
        <v>0.91</v>
      </c>
      <c r="K8" s="62">
        <v>1.2</v>
      </c>
      <c r="L8" s="62">
        <v>1.04</v>
      </c>
      <c r="M8" s="62">
        <v>1.1499999999999999</v>
      </c>
      <c r="N8" s="62">
        <v>1.1499999999999999</v>
      </c>
      <c r="O8" s="62">
        <v>0.98</v>
      </c>
      <c r="P8" s="62">
        <v>0.89</v>
      </c>
      <c r="Q8" s="67">
        <v>0.88</v>
      </c>
    </row>
    <row r="9" spans="1:17" ht="15.75" x14ac:dyDescent="0.3">
      <c r="A9" s="360" t="s">
        <v>198</v>
      </c>
      <c r="B9" s="62">
        <v>2.3769</v>
      </c>
      <c r="C9" s="62">
        <v>2.1865000000000001</v>
      </c>
      <c r="D9" s="62">
        <v>2.6191</v>
      </c>
      <c r="E9" s="62">
        <v>0.315</v>
      </c>
      <c r="F9" s="62">
        <v>3.2443</v>
      </c>
      <c r="G9" s="62">
        <v>0.6472</v>
      </c>
      <c r="H9" s="62">
        <v>2.6402999999999999</v>
      </c>
      <c r="I9" s="62">
        <v>2.2179000000000002</v>
      </c>
      <c r="J9" s="62">
        <v>1.5127999999999999</v>
      </c>
      <c r="K9" s="62">
        <v>1.1036999999999999</v>
      </c>
      <c r="L9" s="62">
        <v>0.18459999999999999</v>
      </c>
      <c r="M9" s="62">
        <v>1.6922999999999999</v>
      </c>
      <c r="N9" s="62">
        <v>0.2646</v>
      </c>
      <c r="O9" s="62">
        <v>0.19620000000000001</v>
      </c>
      <c r="P9" s="62">
        <v>1.9076</v>
      </c>
      <c r="Q9" s="67">
        <v>2.0788000000000002</v>
      </c>
    </row>
    <row r="10" spans="1:17" x14ac:dyDescent="0.2">
      <c r="A10" s="360" t="s">
        <v>0</v>
      </c>
      <c r="B10" s="62">
        <v>6.3811999999999998</v>
      </c>
      <c r="C10" s="62">
        <v>6.5526</v>
      </c>
      <c r="D10" s="62">
        <v>5.9532999999999996</v>
      </c>
      <c r="E10" s="62">
        <v>7.4364999999999997</v>
      </c>
      <c r="F10" s="62">
        <v>5.2907999999999999</v>
      </c>
      <c r="G10" s="62">
        <v>7.7176999999999998</v>
      </c>
      <c r="H10" s="62">
        <v>5.7442000000000002</v>
      </c>
      <c r="I10" s="62">
        <v>6.3943000000000003</v>
      </c>
      <c r="J10" s="62">
        <v>7.4088000000000003</v>
      </c>
      <c r="K10" s="62">
        <v>7.3169000000000004</v>
      </c>
      <c r="L10" s="62">
        <v>7.9539</v>
      </c>
      <c r="M10" s="62">
        <v>6.8872</v>
      </c>
      <c r="N10" s="62">
        <v>8.2819000000000003</v>
      </c>
      <c r="O10" s="62">
        <v>7.9634999999999998</v>
      </c>
      <c r="P10" s="62">
        <v>6.3135000000000003</v>
      </c>
      <c r="Q10" s="67">
        <v>6.3994</v>
      </c>
    </row>
    <row r="11" spans="1:17" x14ac:dyDescent="0.2">
      <c r="A11" s="360" t="s">
        <v>1</v>
      </c>
      <c r="B11" s="62">
        <v>0.56000000000000005</v>
      </c>
      <c r="C11" s="62">
        <v>0.36</v>
      </c>
      <c r="D11" s="62">
        <v>0.32</v>
      </c>
      <c r="E11" s="62">
        <v>0.39</v>
      </c>
      <c r="F11" s="62">
        <v>0.44</v>
      </c>
      <c r="G11" s="62">
        <v>0.48</v>
      </c>
      <c r="H11" s="62">
        <v>0.61</v>
      </c>
      <c r="I11" s="62">
        <v>0.43</v>
      </c>
      <c r="J11" s="62">
        <v>0.43</v>
      </c>
      <c r="K11" s="62">
        <v>0.48</v>
      </c>
      <c r="L11" s="61" t="s">
        <v>123</v>
      </c>
      <c r="M11" s="62">
        <v>0.36</v>
      </c>
      <c r="N11" s="62">
        <v>0.39</v>
      </c>
      <c r="O11" s="62">
        <v>0.48</v>
      </c>
      <c r="P11" s="62">
        <v>0.39</v>
      </c>
      <c r="Q11" s="67">
        <v>0.74</v>
      </c>
    </row>
    <row r="12" spans="1:17" x14ac:dyDescent="0.2">
      <c r="A12" s="360" t="s">
        <v>2</v>
      </c>
      <c r="B12" s="62">
        <v>20.75</v>
      </c>
      <c r="C12" s="62">
        <v>20.63</v>
      </c>
      <c r="D12" s="62">
        <v>19.77</v>
      </c>
      <c r="E12" s="62">
        <v>20.05</v>
      </c>
      <c r="F12" s="62">
        <v>21.56</v>
      </c>
      <c r="G12" s="62">
        <v>20.51</v>
      </c>
      <c r="H12" s="62">
        <v>20.63</v>
      </c>
      <c r="I12" s="62">
        <v>20.45</v>
      </c>
      <c r="J12" s="62">
        <v>20.43</v>
      </c>
      <c r="K12" s="62">
        <v>20.100000000000001</v>
      </c>
      <c r="L12" s="62">
        <v>20.61</v>
      </c>
      <c r="M12" s="62">
        <v>21.08</v>
      </c>
      <c r="N12" s="62">
        <v>20.260000000000002</v>
      </c>
      <c r="O12" s="62">
        <v>20.8</v>
      </c>
      <c r="P12" s="62">
        <v>20.45</v>
      </c>
      <c r="Q12" s="67">
        <v>20.5</v>
      </c>
    </row>
    <row r="13" spans="1:17" x14ac:dyDescent="0.2">
      <c r="A13" s="360" t="s">
        <v>3</v>
      </c>
      <c r="B13" s="62">
        <v>5.26</v>
      </c>
      <c r="C13" s="62">
        <v>5.05</v>
      </c>
      <c r="D13" s="62">
        <v>5.01</v>
      </c>
      <c r="E13" s="62">
        <v>4.7699999999999996</v>
      </c>
      <c r="F13" s="62">
        <v>5.04</v>
      </c>
      <c r="G13" s="62">
        <v>4.95</v>
      </c>
      <c r="H13" s="62">
        <v>5.25</v>
      </c>
      <c r="I13" s="62">
        <v>5.07</v>
      </c>
      <c r="J13" s="62">
        <v>5.09</v>
      </c>
      <c r="K13" s="62">
        <v>5.04</v>
      </c>
      <c r="L13" s="62">
        <v>4.95</v>
      </c>
      <c r="M13" s="62">
        <v>4.9000000000000004</v>
      </c>
      <c r="N13" s="62">
        <v>5.05</v>
      </c>
      <c r="O13" s="62">
        <v>4.9800000000000004</v>
      </c>
      <c r="P13" s="62">
        <v>5.23</v>
      </c>
      <c r="Q13" s="67">
        <v>5.19</v>
      </c>
    </row>
    <row r="14" spans="1:17" x14ac:dyDescent="0.2">
      <c r="A14" s="361" t="s">
        <v>117</v>
      </c>
      <c r="B14" s="347">
        <f>SUM(B5:B13)</f>
        <v>101.70810000000002</v>
      </c>
      <c r="C14" s="347">
        <f t="shared" ref="C14:Q14" si="0">SUM(C5:C13)</f>
        <v>100.35909999999998</v>
      </c>
      <c r="D14" s="347">
        <f t="shared" si="0"/>
        <v>96.662399999999991</v>
      </c>
      <c r="E14" s="347">
        <f t="shared" si="0"/>
        <v>97.55149999999999</v>
      </c>
      <c r="F14" s="347">
        <f t="shared" si="0"/>
        <v>101.65509999999999</v>
      </c>
      <c r="G14" s="347">
        <f t="shared" si="0"/>
        <v>100.43490000000001</v>
      </c>
      <c r="H14" s="347">
        <f t="shared" si="0"/>
        <v>100.11449999999999</v>
      </c>
      <c r="I14" s="347">
        <f t="shared" si="0"/>
        <v>100.1122</v>
      </c>
      <c r="J14" s="347">
        <f t="shared" si="0"/>
        <v>100.60159999999999</v>
      </c>
      <c r="K14" s="347">
        <f t="shared" si="0"/>
        <v>99.990600000000015</v>
      </c>
      <c r="L14" s="347">
        <f t="shared" si="0"/>
        <v>99.848500000000016</v>
      </c>
      <c r="M14" s="347">
        <f t="shared" si="0"/>
        <v>102.29950000000002</v>
      </c>
      <c r="N14" s="347">
        <f t="shared" si="0"/>
        <v>101.99650000000001</v>
      </c>
      <c r="O14" s="347">
        <f t="shared" si="0"/>
        <v>101.66970000000001</v>
      </c>
      <c r="P14" s="347">
        <f t="shared" si="0"/>
        <v>99.801100000000019</v>
      </c>
      <c r="Q14" s="348">
        <f t="shared" si="0"/>
        <v>100.63819999999998</v>
      </c>
    </row>
    <row r="15" spans="1:17" x14ac:dyDescent="0.2">
      <c r="A15" s="255" t="s">
        <v>80</v>
      </c>
      <c r="B15" s="349">
        <v>0.39400000000000002</v>
      </c>
      <c r="C15" s="349">
        <v>0.3826</v>
      </c>
      <c r="D15" s="349">
        <v>0.39479999999999998</v>
      </c>
      <c r="E15" s="349">
        <v>0.37119999999999997</v>
      </c>
      <c r="F15" s="349">
        <v>0.377</v>
      </c>
      <c r="G15" s="349">
        <v>0.37490000000000001</v>
      </c>
      <c r="H15" s="349">
        <v>0.39900000000000002</v>
      </c>
      <c r="I15" s="349">
        <v>0.38529999999999998</v>
      </c>
      <c r="J15" s="349">
        <v>0.3856</v>
      </c>
      <c r="K15" s="349">
        <v>0.38400000000000001</v>
      </c>
      <c r="L15" s="349">
        <v>0.37630000000000002</v>
      </c>
      <c r="M15" s="349">
        <v>0.36409999999999998</v>
      </c>
      <c r="N15" s="349">
        <v>0.377</v>
      </c>
      <c r="O15" s="349">
        <v>0.37219999999999998</v>
      </c>
      <c r="P15" s="349">
        <v>0.39829999999999999</v>
      </c>
      <c r="Q15" s="350">
        <v>0.39269999999999999</v>
      </c>
    </row>
    <row r="16" spans="1:17" ht="14.25" x14ac:dyDescent="0.2">
      <c r="A16" s="360" t="s">
        <v>199</v>
      </c>
      <c r="B16" s="349">
        <v>0.37309999999999999</v>
      </c>
      <c r="C16" s="349">
        <v>0.38750000000000001</v>
      </c>
      <c r="D16" s="349">
        <v>0.36620000000000003</v>
      </c>
      <c r="E16" s="349">
        <v>0.4516</v>
      </c>
      <c r="F16" s="349">
        <v>0.30890000000000001</v>
      </c>
      <c r="G16" s="349">
        <v>0.45619999999999999</v>
      </c>
      <c r="H16" s="349">
        <v>0.3407</v>
      </c>
      <c r="I16" s="349">
        <v>0.37930000000000003</v>
      </c>
      <c r="J16" s="349">
        <v>0.43809999999999999</v>
      </c>
      <c r="K16" s="349">
        <v>0.43509999999999999</v>
      </c>
      <c r="L16" s="349">
        <v>0.47189999999999999</v>
      </c>
      <c r="M16" s="349">
        <v>0.39950000000000002</v>
      </c>
      <c r="N16" s="349">
        <v>0.48259999999999997</v>
      </c>
      <c r="O16" s="349">
        <v>0.46460000000000001</v>
      </c>
      <c r="P16" s="349">
        <v>0.37530000000000002</v>
      </c>
      <c r="Q16" s="350">
        <v>0.378</v>
      </c>
    </row>
    <row r="17" spans="1:17" x14ac:dyDescent="0.2">
      <c r="A17" s="360" t="s">
        <v>19</v>
      </c>
      <c r="B17" s="349">
        <v>2.1625999999999999</v>
      </c>
      <c r="C17" s="349">
        <v>2.1749000000000001</v>
      </c>
      <c r="D17" s="349">
        <v>2.1676000000000002</v>
      </c>
      <c r="E17" s="349">
        <v>2.1707000000000001</v>
      </c>
      <c r="F17" s="349">
        <v>2.2442000000000002</v>
      </c>
      <c r="G17" s="349">
        <v>2.1613000000000002</v>
      </c>
      <c r="H17" s="349">
        <v>2.1815000000000002</v>
      </c>
      <c r="I17" s="349">
        <v>2.1625999999999999</v>
      </c>
      <c r="J17" s="349">
        <v>2.1536</v>
      </c>
      <c r="K17" s="349">
        <v>2.1307999999999998</v>
      </c>
      <c r="L17" s="349">
        <v>2.1798999999999999</v>
      </c>
      <c r="M17" s="349">
        <v>2.1795</v>
      </c>
      <c r="N17" s="349">
        <v>2.1044</v>
      </c>
      <c r="O17" s="349">
        <v>2.1629999999999998</v>
      </c>
      <c r="P17" s="349">
        <v>2.1669</v>
      </c>
      <c r="Q17" s="350">
        <v>2.1583999999999999</v>
      </c>
    </row>
    <row r="18" spans="1:17" x14ac:dyDescent="0.2">
      <c r="A18" s="360" t="s">
        <v>18</v>
      </c>
      <c r="B18" s="349">
        <v>3.32E-2</v>
      </c>
      <c r="C18" s="349">
        <v>2.1600000000000001E-2</v>
      </c>
      <c r="D18" s="349">
        <v>1.9900000000000001E-2</v>
      </c>
      <c r="E18" s="349">
        <v>2.4E-2</v>
      </c>
      <c r="F18" s="349">
        <v>2.5999999999999999E-2</v>
      </c>
      <c r="G18" s="349">
        <v>2.87E-2</v>
      </c>
      <c r="H18" s="349">
        <v>3.6600000000000001E-2</v>
      </c>
      <c r="I18" s="349">
        <v>2.58E-2</v>
      </c>
      <c r="J18" s="349">
        <v>2.58E-2</v>
      </c>
      <c r="K18" s="349">
        <v>2.8899999999999999E-2</v>
      </c>
      <c r="L18" s="349">
        <v>0</v>
      </c>
      <c r="M18" s="349">
        <v>2.1100000000000001E-2</v>
      </c>
      <c r="N18" s="349">
        <v>2.3E-2</v>
      </c>
      <c r="O18" s="349">
        <v>2.8400000000000002E-2</v>
      </c>
      <c r="P18" s="349">
        <v>2.35E-2</v>
      </c>
      <c r="Q18" s="350">
        <v>4.4299999999999999E-2</v>
      </c>
    </row>
    <row r="19" spans="1:17" x14ac:dyDescent="0.2">
      <c r="A19" s="361" t="s">
        <v>159</v>
      </c>
      <c r="B19" s="351">
        <f>SUM(B15:B18)</f>
        <v>2.9628999999999999</v>
      </c>
      <c r="C19" s="351">
        <f t="shared" ref="C19:Q19" si="1">SUM(C15:C18)</f>
        <v>2.9666000000000001</v>
      </c>
      <c r="D19" s="351">
        <f t="shared" si="1"/>
        <v>2.9485000000000001</v>
      </c>
      <c r="E19" s="351">
        <f t="shared" si="1"/>
        <v>3.0175000000000001</v>
      </c>
      <c r="F19" s="351">
        <f t="shared" si="1"/>
        <v>2.9561000000000002</v>
      </c>
      <c r="G19" s="351">
        <f t="shared" si="1"/>
        <v>3.0211000000000001</v>
      </c>
      <c r="H19" s="351">
        <f t="shared" si="1"/>
        <v>2.9578000000000002</v>
      </c>
      <c r="I19" s="351">
        <f t="shared" si="1"/>
        <v>2.9529999999999998</v>
      </c>
      <c r="J19" s="351">
        <f t="shared" si="1"/>
        <v>3.0030999999999999</v>
      </c>
      <c r="K19" s="351">
        <f t="shared" si="1"/>
        <v>2.9787999999999997</v>
      </c>
      <c r="L19" s="351">
        <f t="shared" si="1"/>
        <v>3.0281000000000002</v>
      </c>
      <c r="M19" s="351">
        <f t="shared" si="1"/>
        <v>2.9642000000000004</v>
      </c>
      <c r="N19" s="351">
        <f t="shared" si="1"/>
        <v>2.9870000000000001</v>
      </c>
      <c r="O19" s="351">
        <f t="shared" si="1"/>
        <v>3.0281999999999996</v>
      </c>
      <c r="P19" s="351">
        <f t="shared" si="1"/>
        <v>2.964</v>
      </c>
      <c r="Q19" s="352">
        <f t="shared" si="1"/>
        <v>2.9733999999999998</v>
      </c>
    </row>
    <row r="20" spans="1:17" x14ac:dyDescent="0.2">
      <c r="A20" s="360" t="s">
        <v>24</v>
      </c>
      <c r="B20" s="349">
        <v>5.7500000000000002E-2</v>
      </c>
      <c r="C20" s="349">
        <v>3.8600000000000002E-2</v>
      </c>
      <c r="D20" s="349">
        <v>5.4699999999999999E-2</v>
      </c>
      <c r="E20" s="349">
        <v>4.9399999999999999E-2</v>
      </c>
      <c r="F20" s="349">
        <v>5.91E-2</v>
      </c>
      <c r="G20" s="349">
        <v>5.1400000000000001E-2</v>
      </c>
      <c r="H20" s="349">
        <v>4.99E-2</v>
      </c>
      <c r="I20" s="349">
        <v>4.99E-2</v>
      </c>
      <c r="J20" s="349">
        <v>5.0900000000000001E-2</v>
      </c>
      <c r="K20" s="349">
        <v>6.7500000000000004E-2</v>
      </c>
      <c r="L20" s="349">
        <v>5.8299999999999998E-2</v>
      </c>
      <c r="M20" s="349">
        <v>6.3100000000000003E-2</v>
      </c>
      <c r="N20" s="349">
        <v>6.3399999999999998E-2</v>
      </c>
      <c r="O20" s="349">
        <v>5.3999999999999999E-2</v>
      </c>
      <c r="P20" s="349">
        <v>0.05</v>
      </c>
      <c r="Q20" s="350">
        <v>4.9099999999999998E-2</v>
      </c>
    </row>
    <row r="21" spans="1:17" ht="14.25" x14ac:dyDescent="0.2">
      <c r="A21" s="360" t="s">
        <v>200</v>
      </c>
      <c r="B21" s="349">
        <v>0.125</v>
      </c>
      <c r="C21" s="349">
        <v>0.1164</v>
      </c>
      <c r="D21" s="349">
        <v>0.1449</v>
      </c>
      <c r="E21" s="349">
        <v>1.72E-2</v>
      </c>
      <c r="F21" s="349">
        <v>0.17050000000000001</v>
      </c>
      <c r="G21" s="349">
        <v>3.44E-2</v>
      </c>
      <c r="H21" s="349">
        <v>0.1409</v>
      </c>
      <c r="I21" s="349">
        <v>0.11840000000000001</v>
      </c>
      <c r="J21" s="349">
        <v>8.0500000000000002E-2</v>
      </c>
      <c r="K21" s="349">
        <v>5.91E-2</v>
      </c>
      <c r="L21" s="349">
        <v>9.9000000000000008E-3</v>
      </c>
      <c r="M21" s="349">
        <v>8.8300000000000003E-2</v>
      </c>
      <c r="N21" s="349">
        <v>1.3899999999999999E-2</v>
      </c>
      <c r="O21" s="349">
        <v>1.03E-2</v>
      </c>
      <c r="P21" s="349">
        <v>0.10199999999999999</v>
      </c>
      <c r="Q21" s="350">
        <v>0.1105</v>
      </c>
    </row>
    <row r="22" spans="1:17" x14ac:dyDescent="0.2">
      <c r="A22" s="360" t="s">
        <v>20</v>
      </c>
      <c r="B22" s="349">
        <v>0</v>
      </c>
      <c r="C22" s="349">
        <v>0</v>
      </c>
      <c r="D22" s="349">
        <v>0</v>
      </c>
      <c r="E22" s="349">
        <v>0</v>
      </c>
      <c r="F22" s="349">
        <v>1.9400000000000001E-2</v>
      </c>
      <c r="G22" s="349">
        <v>0</v>
      </c>
      <c r="H22" s="349">
        <v>0</v>
      </c>
      <c r="I22" s="349">
        <v>0</v>
      </c>
      <c r="J22" s="349">
        <v>0</v>
      </c>
      <c r="K22" s="349">
        <v>0</v>
      </c>
      <c r="L22" s="349">
        <v>0</v>
      </c>
      <c r="M22" s="349">
        <v>0</v>
      </c>
      <c r="N22" s="349">
        <v>0</v>
      </c>
      <c r="O22" s="349">
        <v>0</v>
      </c>
      <c r="P22" s="349">
        <v>0</v>
      </c>
      <c r="Q22" s="350">
        <v>0</v>
      </c>
    </row>
    <row r="23" spans="1:17" x14ac:dyDescent="0.2">
      <c r="A23" s="360" t="s">
        <v>5</v>
      </c>
      <c r="B23" s="349">
        <v>1.8546</v>
      </c>
      <c r="C23" s="349">
        <v>1.8785000000000001</v>
      </c>
      <c r="D23" s="349">
        <v>1.8519000000000001</v>
      </c>
      <c r="E23" s="349">
        <v>1.8984000000000001</v>
      </c>
      <c r="F23" s="349">
        <v>1.7948999999999999</v>
      </c>
      <c r="G23" s="349">
        <v>1.8720000000000001</v>
      </c>
      <c r="H23" s="349">
        <v>1.8512999999999999</v>
      </c>
      <c r="I23" s="349">
        <v>1.8786</v>
      </c>
      <c r="J23" s="349">
        <v>1.8626</v>
      </c>
      <c r="K23" s="349">
        <v>1.8947000000000001</v>
      </c>
      <c r="L23" s="349">
        <v>1.8755999999999999</v>
      </c>
      <c r="M23" s="349">
        <v>1.8844000000000001</v>
      </c>
      <c r="N23" s="349">
        <v>1.9357</v>
      </c>
      <c r="O23" s="349">
        <v>1.8794</v>
      </c>
      <c r="P23" s="349">
        <v>1.8839999999999999</v>
      </c>
      <c r="Q23" s="350">
        <v>1.867</v>
      </c>
    </row>
    <row r="24" spans="1:17" x14ac:dyDescent="0.2">
      <c r="A24" s="361" t="s">
        <v>160</v>
      </c>
      <c r="B24" s="351">
        <f>SUM(B20:B23)</f>
        <v>2.0371000000000001</v>
      </c>
      <c r="C24" s="351">
        <f t="shared" ref="C24:Q24" si="2">SUM(C20:C23)</f>
        <v>2.0335000000000001</v>
      </c>
      <c r="D24" s="351">
        <f t="shared" si="2"/>
        <v>2.0514999999999999</v>
      </c>
      <c r="E24" s="351">
        <f t="shared" si="2"/>
        <v>1.9650000000000001</v>
      </c>
      <c r="F24" s="351">
        <f t="shared" si="2"/>
        <v>2.0438999999999998</v>
      </c>
      <c r="G24" s="351">
        <f t="shared" si="2"/>
        <v>1.9578000000000002</v>
      </c>
      <c r="H24" s="351">
        <f t="shared" si="2"/>
        <v>2.0421</v>
      </c>
      <c r="I24" s="351">
        <f t="shared" si="2"/>
        <v>2.0468999999999999</v>
      </c>
      <c r="J24" s="351">
        <f t="shared" si="2"/>
        <v>1.994</v>
      </c>
      <c r="K24" s="351">
        <f t="shared" si="2"/>
        <v>2.0213000000000001</v>
      </c>
      <c r="L24" s="351">
        <f t="shared" si="2"/>
        <v>1.9438</v>
      </c>
      <c r="M24" s="351">
        <f t="shared" si="2"/>
        <v>2.0358000000000001</v>
      </c>
      <c r="N24" s="351">
        <f t="shared" si="2"/>
        <v>2.0129999999999999</v>
      </c>
      <c r="O24" s="351">
        <f t="shared" si="2"/>
        <v>1.9437</v>
      </c>
      <c r="P24" s="351">
        <f t="shared" si="2"/>
        <v>2.036</v>
      </c>
      <c r="Q24" s="352">
        <f t="shared" si="2"/>
        <v>2.0266000000000002</v>
      </c>
    </row>
    <row r="25" spans="1:17" x14ac:dyDescent="0.2">
      <c r="A25" s="360" t="s">
        <v>21</v>
      </c>
      <c r="B25" s="349">
        <v>2.9628000000000001</v>
      </c>
      <c r="C25" s="349">
        <v>2.9666000000000001</v>
      </c>
      <c r="D25" s="349">
        <v>2.9483999999999999</v>
      </c>
      <c r="E25" s="349">
        <v>3.0175000000000001</v>
      </c>
      <c r="F25" s="349">
        <v>2.9367000000000001</v>
      </c>
      <c r="G25" s="349">
        <v>3.0211000000000001</v>
      </c>
      <c r="H25" s="349">
        <v>2.9578000000000002</v>
      </c>
      <c r="I25" s="349">
        <v>2.9531000000000001</v>
      </c>
      <c r="J25" s="349">
        <v>3.0030000000000001</v>
      </c>
      <c r="K25" s="349">
        <v>2.9788000000000001</v>
      </c>
      <c r="L25" s="349">
        <v>3.0280999999999998</v>
      </c>
      <c r="M25" s="349">
        <v>2.9643000000000002</v>
      </c>
      <c r="N25" s="349">
        <v>2.9870000000000001</v>
      </c>
      <c r="O25" s="349">
        <v>3.0280999999999998</v>
      </c>
      <c r="P25" s="349">
        <v>2.964</v>
      </c>
      <c r="Q25" s="350">
        <v>2.9733000000000001</v>
      </c>
    </row>
    <row r="26" spans="1:17" x14ac:dyDescent="0.2">
      <c r="A26" s="360" t="s">
        <v>6</v>
      </c>
      <c r="B26" s="349">
        <v>3.7199999999999997E-2</v>
      </c>
      <c r="C26" s="349">
        <v>3.3399999999999999E-2</v>
      </c>
      <c r="D26" s="349">
        <v>5.16E-2</v>
      </c>
      <c r="E26" s="349">
        <v>0</v>
      </c>
      <c r="F26" s="349">
        <v>6.3299999999999995E-2</v>
      </c>
      <c r="G26" s="349">
        <v>0</v>
      </c>
      <c r="H26" s="349">
        <v>4.2200000000000001E-2</v>
      </c>
      <c r="I26" s="349">
        <v>4.6899999999999997E-2</v>
      </c>
      <c r="J26" s="349">
        <v>0</v>
      </c>
      <c r="K26" s="349">
        <v>2.12E-2</v>
      </c>
      <c r="L26" s="349">
        <v>0</v>
      </c>
      <c r="M26" s="349">
        <v>3.5700000000000003E-2</v>
      </c>
      <c r="N26" s="349">
        <v>1.2999999999999999E-2</v>
      </c>
      <c r="O26" s="349">
        <v>0</v>
      </c>
      <c r="P26" s="349">
        <v>3.5999999999999997E-2</v>
      </c>
      <c r="Q26" s="350">
        <v>2.6700000000000002E-2</v>
      </c>
    </row>
    <row r="27" spans="1:17" x14ac:dyDescent="0.2">
      <c r="A27" s="361" t="s">
        <v>161</v>
      </c>
      <c r="B27" s="351">
        <f>SUM(B25:B26)</f>
        <v>3</v>
      </c>
      <c r="C27" s="351">
        <f t="shared" ref="C27:Q27" si="3">SUM(C25:C26)</f>
        <v>3</v>
      </c>
      <c r="D27" s="351">
        <f t="shared" si="3"/>
        <v>3</v>
      </c>
      <c r="E27" s="351">
        <f t="shared" si="3"/>
        <v>3.0175000000000001</v>
      </c>
      <c r="F27" s="351">
        <f t="shared" si="3"/>
        <v>3</v>
      </c>
      <c r="G27" s="351">
        <f t="shared" si="3"/>
        <v>3.0211000000000001</v>
      </c>
      <c r="H27" s="351">
        <f t="shared" si="3"/>
        <v>3</v>
      </c>
      <c r="I27" s="351">
        <f t="shared" si="3"/>
        <v>3</v>
      </c>
      <c r="J27" s="351">
        <f t="shared" si="3"/>
        <v>3.0030000000000001</v>
      </c>
      <c r="K27" s="351">
        <f t="shared" si="3"/>
        <v>3</v>
      </c>
      <c r="L27" s="351">
        <f t="shared" si="3"/>
        <v>3.0280999999999998</v>
      </c>
      <c r="M27" s="351">
        <f t="shared" si="3"/>
        <v>3</v>
      </c>
      <c r="N27" s="351">
        <f t="shared" si="3"/>
        <v>3</v>
      </c>
      <c r="O27" s="351">
        <f t="shared" si="3"/>
        <v>3.0280999999999998</v>
      </c>
      <c r="P27" s="351">
        <f t="shared" si="3"/>
        <v>3</v>
      </c>
      <c r="Q27" s="352">
        <f t="shared" si="3"/>
        <v>3</v>
      </c>
    </row>
    <row r="28" spans="1:17" x14ac:dyDescent="0.2">
      <c r="A28" s="360" t="s">
        <v>118</v>
      </c>
      <c r="B28" s="349">
        <f>SUM(B19,B24,B27)</f>
        <v>8</v>
      </c>
      <c r="C28" s="349">
        <f t="shared" ref="C28:Q28" si="4">SUM(C19,C24,C27)</f>
        <v>8.0000999999999998</v>
      </c>
      <c r="D28" s="349">
        <f t="shared" si="4"/>
        <v>8</v>
      </c>
      <c r="E28" s="349">
        <f t="shared" si="4"/>
        <v>8</v>
      </c>
      <c r="F28" s="349">
        <f t="shared" si="4"/>
        <v>8</v>
      </c>
      <c r="G28" s="349">
        <f t="shared" si="4"/>
        <v>8</v>
      </c>
      <c r="H28" s="349">
        <f t="shared" si="4"/>
        <v>7.9999000000000002</v>
      </c>
      <c r="I28" s="349">
        <f t="shared" si="4"/>
        <v>7.9999000000000002</v>
      </c>
      <c r="J28" s="349">
        <f t="shared" si="4"/>
        <v>8.0000999999999998</v>
      </c>
      <c r="K28" s="349">
        <f t="shared" si="4"/>
        <v>8.0000999999999998</v>
      </c>
      <c r="L28" s="349">
        <f t="shared" si="4"/>
        <v>8</v>
      </c>
      <c r="M28" s="349">
        <f t="shared" si="4"/>
        <v>8</v>
      </c>
      <c r="N28" s="349">
        <f t="shared" si="4"/>
        <v>8</v>
      </c>
      <c r="O28" s="349">
        <f t="shared" si="4"/>
        <v>8</v>
      </c>
      <c r="P28" s="349">
        <f t="shared" si="4"/>
        <v>8</v>
      </c>
      <c r="Q28" s="350">
        <f t="shared" si="4"/>
        <v>8</v>
      </c>
    </row>
    <row r="29" spans="1:17" x14ac:dyDescent="0.2">
      <c r="A29" s="360" t="s">
        <v>119</v>
      </c>
      <c r="B29" s="349">
        <v>12</v>
      </c>
      <c r="C29" s="349">
        <v>12</v>
      </c>
      <c r="D29" s="349">
        <v>12</v>
      </c>
      <c r="E29" s="349">
        <v>12</v>
      </c>
      <c r="F29" s="349">
        <v>12</v>
      </c>
      <c r="G29" s="349">
        <v>12</v>
      </c>
      <c r="H29" s="349">
        <v>12</v>
      </c>
      <c r="I29" s="349">
        <v>12</v>
      </c>
      <c r="J29" s="349">
        <v>12</v>
      </c>
      <c r="K29" s="349">
        <v>12</v>
      </c>
      <c r="L29" s="349">
        <v>12</v>
      </c>
      <c r="M29" s="349">
        <v>12</v>
      </c>
      <c r="N29" s="349">
        <v>12</v>
      </c>
      <c r="O29" s="349">
        <v>12</v>
      </c>
      <c r="P29" s="349">
        <v>12</v>
      </c>
      <c r="Q29" s="350">
        <v>12</v>
      </c>
    </row>
    <row r="30" spans="1:17" s="60" customFormat="1" x14ac:dyDescent="0.2">
      <c r="A30" s="362" t="s">
        <v>16</v>
      </c>
      <c r="B30" s="353">
        <f>B17/(B17+B16+B21)</f>
        <v>0.81279362573758784</v>
      </c>
      <c r="C30" s="353">
        <f t="shared" ref="C30:Q30" si="5">C17/(C17+C16+C21)</f>
        <v>0.81189338509780495</v>
      </c>
      <c r="D30" s="353">
        <f t="shared" si="5"/>
        <v>0.80919849180572667</v>
      </c>
      <c r="E30" s="353">
        <f t="shared" si="5"/>
        <v>0.82239060428111388</v>
      </c>
      <c r="F30" s="353">
        <f t="shared" si="5"/>
        <v>0.82398296372448232</v>
      </c>
      <c r="G30" s="353">
        <f t="shared" si="5"/>
        <v>0.81500056563218826</v>
      </c>
      <c r="H30" s="353">
        <f t="shared" si="5"/>
        <v>0.81915812399083787</v>
      </c>
      <c r="I30" s="353">
        <f t="shared" si="5"/>
        <v>0.8129158365597865</v>
      </c>
      <c r="J30" s="353">
        <f t="shared" si="5"/>
        <v>0.80592770002245351</v>
      </c>
      <c r="K30" s="353">
        <f t="shared" si="5"/>
        <v>0.81173333333333342</v>
      </c>
      <c r="L30" s="353">
        <f t="shared" si="5"/>
        <v>0.81898786489837327</v>
      </c>
      <c r="M30" s="353">
        <f t="shared" si="5"/>
        <v>0.81711843437183673</v>
      </c>
      <c r="N30" s="353">
        <f t="shared" si="5"/>
        <v>0.8091045407358991</v>
      </c>
      <c r="O30" s="353">
        <f t="shared" si="5"/>
        <v>0.8199704310246787</v>
      </c>
      <c r="P30" s="353">
        <f t="shared" si="5"/>
        <v>0.81949171772180618</v>
      </c>
      <c r="Q30" s="354">
        <f t="shared" si="5"/>
        <v>0.81544448222448895</v>
      </c>
    </row>
    <row r="31" spans="1:17" x14ac:dyDescent="0.2">
      <c r="A31" s="360" t="s">
        <v>73</v>
      </c>
      <c r="B31" s="355">
        <v>12.592132751409959</v>
      </c>
      <c r="C31" s="355">
        <v>13.062884320156382</v>
      </c>
      <c r="D31" s="355">
        <v>12.418780529070174</v>
      </c>
      <c r="E31" s="355">
        <v>14.967708057147986</v>
      </c>
      <c r="F31" s="355">
        <v>10.450716160324943</v>
      </c>
      <c r="G31" s="355">
        <v>15.101186580758696</v>
      </c>
      <c r="H31" s="355">
        <v>11.519963861343928</v>
      </c>
      <c r="I31" s="355">
        <v>12.84529341840793</v>
      </c>
      <c r="J31" s="355">
        <v>14.588906225067447</v>
      </c>
      <c r="K31" s="355">
        <v>14.607442269403027</v>
      </c>
      <c r="L31" s="355">
        <v>15.585220636487044</v>
      </c>
      <c r="M31" s="355">
        <v>13.476155590646677</v>
      </c>
      <c r="N31" s="355">
        <v>16.155992504080199</v>
      </c>
      <c r="O31" s="355">
        <v>15.34163470116853</v>
      </c>
      <c r="P31" s="355">
        <v>12.661694451238192</v>
      </c>
      <c r="Q31" s="356">
        <v>12.712037066331625</v>
      </c>
    </row>
    <row r="32" spans="1:17" x14ac:dyDescent="0.2">
      <c r="A32" s="360" t="s">
        <v>82</v>
      </c>
      <c r="B32" s="355">
        <v>72.99071024426847</v>
      </c>
      <c r="C32" s="355">
        <v>73.31236047927807</v>
      </c>
      <c r="D32" s="355">
        <v>73.515752125772238</v>
      </c>
      <c r="E32" s="355">
        <v>71.937219896536917</v>
      </c>
      <c r="F32" s="355">
        <v>75.914723703259028</v>
      </c>
      <c r="G32" s="355">
        <v>71.538757436764186</v>
      </c>
      <c r="H32" s="355">
        <v>73.751922153602692</v>
      </c>
      <c r="I32" s="355">
        <v>73.231323787035848</v>
      </c>
      <c r="J32" s="355">
        <v>71.712651389884726</v>
      </c>
      <c r="K32" s="355">
        <v>71.531225892311411</v>
      </c>
      <c r="L32" s="355">
        <v>71.988540982863086</v>
      </c>
      <c r="M32" s="355">
        <v>73.526937913627009</v>
      </c>
      <c r="N32" s="355">
        <v>70.452377465873155</v>
      </c>
      <c r="O32" s="355">
        <v>71.430475258008471</v>
      </c>
      <c r="P32" s="355">
        <v>73.108438511950894</v>
      </c>
      <c r="Q32" s="356">
        <v>72.590920934265384</v>
      </c>
    </row>
    <row r="33" spans="1:17" x14ac:dyDescent="0.2">
      <c r="A33" s="360" t="s">
        <v>75</v>
      </c>
      <c r="B33" s="355">
        <v>12.127790528199009</v>
      </c>
      <c r="C33" s="355">
        <v>11.931056828851865</v>
      </c>
      <c r="D33" s="355">
        <v>12.118561848710259</v>
      </c>
      <c r="E33" s="355">
        <v>11.883198816358139</v>
      </c>
      <c r="F33" s="355">
        <v>11.24735852876665</v>
      </c>
      <c r="G33" s="355">
        <v>11.864728663684703</v>
      </c>
      <c r="H33" s="355">
        <v>12.254029121510687</v>
      </c>
      <c r="I33" s="355">
        <v>11.999569424795743</v>
      </c>
      <c r="J33" s="355">
        <v>11.994856474499681</v>
      </c>
      <c r="K33" s="355">
        <v>12.092195857287704</v>
      </c>
      <c r="L33" s="355">
        <v>11.990280051154265</v>
      </c>
      <c r="M33" s="355">
        <v>11.38580045502675</v>
      </c>
      <c r="N33" s="355">
        <v>12.139982185464206</v>
      </c>
      <c r="O33" s="355">
        <v>11.884417211354972</v>
      </c>
      <c r="P33" s="355">
        <v>12.451659758559273</v>
      </c>
      <c r="Q33" s="356">
        <v>12.181449226666388</v>
      </c>
    </row>
    <row r="34" spans="1:17" x14ac:dyDescent="0.2">
      <c r="A34" s="360" t="s">
        <v>76</v>
      </c>
      <c r="B34" s="355">
        <v>1.1192180595290131</v>
      </c>
      <c r="C34" s="355">
        <v>0.72687154775983365</v>
      </c>
      <c r="D34" s="355">
        <v>0.67608438805686533</v>
      </c>
      <c r="E34" s="355">
        <v>0.79502552757095535</v>
      </c>
      <c r="F34" s="355">
        <v>0.88025222066320674</v>
      </c>
      <c r="G34" s="355">
        <v>0.95124889054154993</v>
      </c>
      <c r="H34" s="355">
        <v>1.2390280668721885</v>
      </c>
      <c r="I34" s="355">
        <v>0.87488147704164299</v>
      </c>
      <c r="J34" s="355">
        <v>0.85757687657309767</v>
      </c>
      <c r="K34" s="355">
        <v>0.97055028534229659</v>
      </c>
      <c r="L34" s="355">
        <v>0</v>
      </c>
      <c r="M34" s="355">
        <v>0.71343689964509638</v>
      </c>
      <c r="N34" s="355">
        <v>0.77054501109196472</v>
      </c>
      <c r="O34" s="355">
        <v>0.93656653514947752</v>
      </c>
      <c r="P34" s="355">
        <v>0.79216563163295339</v>
      </c>
      <c r="Q34" s="356">
        <v>1.4888034225849724</v>
      </c>
    </row>
    <row r="35" spans="1:17" x14ac:dyDescent="0.2">
      <c r="A35" s="360" t="s">
        <v>83</v>
      </c>
      <c r="B35" s="355">
        <v>0.36852150420260238</v>
      </c>
      <c r="C35" s="355">
        <v>0.24074334131015565</v>
      </c>
      <c r="D35" s="355">
        <v>0.34798962327835614</v>
      </c>
      <c r="E35" s="355">
        <v>0.30909356608929611</v>
      </c>
      <c r="F35" s="355">
        <v>0.35754447523963356</v>
      </c>
      <c r="G35" s="355">
        <v>0.32588341448627223</v>
      </c>
      <c r="H35" s="355">
        <v>0.32301329710280802</v>
      </c>
      <c r="I35" s="355">
        <v>0.31108668556440544</v>
      </c>
      <c r="J35" s="355">
        <v>0.32762619120477732</v>
      </c>
      <c r="K35" s="355">
        <v>0.42582375488898722</v>
      </c>
      <c r="L35" s="355">
        <v>0.37295212407470069</v>
      </c>
      <c r="M35" s="355">
        <v>0.37393669406545432</v>
      </c>
      <c r="N35" s="355">
        <v>0.39467338814494851</v>
      </c>
      <c r="O35" s="355">
        <v>0.34178061873582954</v>
      </c>
      <c r="P35" s="355">
        <v>0.32435629487546275</v>
      </c>
      <c r="Q35" s="356">
        <v>0.31609667163393462</v>
      </c>
    </row>
    <row r="36" spans="1:17" x14ac:dyDescent="0.2">
      <c r="A36" s="360" t="s">
        <v>84</v>
      </c>
      <c r="B36" s="355">
        <v>0.80162691239093586</v>
      </c>
      <c r="C36" s="355">
        <v>0.72608348264369438</v>
      </c>
      <c r="D36" s="355">
        <v>0.92283148511209889</v>
      </c>
      <c r="E36" s="355">
        <v>0.10775413629671374</v>
      </c>
      <c r="F36" s="355">
        <v>1.0318086944053564</v>
      </c>
      <c r="G36" s="355">
        <v>0.21819501376458392</v>
      </c>
      <c r="H36" s="355">
        <v>0.91204349956769326</v>
      </c>
      <c r="I36" s="355">
        <v>0.7378452071544378</v>
      </c>
      <c r="J36" s="355">
        <v>0.51838284277027036</v>
      </c>
      <c r="K36" s="355">
        <v>0.37276194076657665</v>
      </c>
      <c r="L36" s="355">
        <v>6.3006205420900949E-2</v>
      </c>
      <c r="M36" s="355">
        <v>0.52373244698902011</v>
      </c>
      <c r="N36" s="355">
        <v>8.6429445345537717E-2</v>
      </c>
      <c r="O36" s="355">
        <v>6.5125675582719353E-2</v>
      </c>
      <c r="P36" s="355">
        <v>0.66168535174321352</v>
      </c>
      <c r="Q36" s="356">
        <v>0.71069267851772056</v>
      </c>
    </row>
    <row r="37" spans="1:17" x14ac:dyDescent="0.2">
      <c r="A37" s="363" t="s">
        <v>86</v>
      </c>
      <c r="B37" s="357">
        <v>0</v>
      </c>
      <c r="C37" s="357">
        <v>0</v>
      </c>
      <c r="D37" s="357">
        <v>0</v>
      </c>
      <c r="E37" s="357">
        <v>0</v>
      </c>
      <c r="F37" s="357">
        <v>0.11759621734116189</v>
      </c>
      <c r="G37" s="357">
        <v>0</v>
      </c>
      <c r="H37" s="357">
        <v>0</v>
      </c>
      <c r="I37" s="357">
        <v>0</v>
      </c>
      <c r="J37" s="357">
        <v>0</v>
      </c>
      <c r="K37" s="357">
        <v>0</v>
      </c>
      <c r="L37" s="357">
        <v>0</v>
      </c>
      <c r="M37" s="357">
        <v>0</v>
      </c>
      <c r="N37" s="357">
        <v>0</v>
      </c>
      <c r="O37" s="357">
        <v>0</v>
      </c>
      <c r="P37" s="357">
        <v>0</v>
      </c>
      <c r="Q37" s="358">
        <v>0</v>
      </c>
    </row>
    <row r="39" spans="1:17" x14ac:dyDescent="0.2">
      <c r="A39" s="518" t="s">
        <v>197</v>
      </c>
      <c r="B39" s="519"/>
      <c r="C39" s="519"/>
      <c r="D39" s="519"/>
      <c r="E39" s="519"/>
      <c r="F39" s="519"/>
      <c r="G39" s="519"/>
      <c r="H39" s="519"/>
      <c r="I39" s="519"/>
      <c r="J39" s="519"/>
      <c r="K39" s="519"/>
      <c r="L39" s="519"/>
      <c r="M39" s="519"/>
      <c r="N39" s="519"/>
      <c r="O39" s="519"/>
      <c r="P39" s="519"/>
      <c r="Q39" s="519"/>
    </row>
    <row r="40" spans="1:17" x14ac:dyDescent="0.2">
      <c r="A40" s="519"/>
      <c r="B40" s="519"/>
      <c r="C40" s="519"/>
      <c r="D40" s="519"/>
      <c r="E40" s="519"/>
      <c r="F40" s="519"/>
      <c r="G40" s="519"/>
      <c r="H40" s="519"/>
      <c r="I40" s="519"/>
      <c r="J40" s="519"/>
      <c r="K40" s="519"/>
      <c r="L40" s="519"/>
      <c r="M40" s="519"/>
      <c r="N40" s="519"/>
      <c r="O40" s="519"/>
      <c r="P40" s="519"/>
      <c r="Q40" s="519"/>
    </row>
    <row r="41" spans="1:17" x14ac:dyDescent="0.2">
      <c r="A41" s="519"/>
      <c r="B41" s="519"/>
      <c r="C41" s="519"/>
      <c r="D41" s="519"/>
      <c r="E41" s="519"/>
      <c r="F41" s="519"/>
      <c r="G41" s="519"/>
      <c r="H41" s="519"/>
      <c r="I41" s="519"/>
      <c r="J41" s="519"/>
      <c r="K41" s="519"/>
      <c r="L41" s="519"/>
      <c r="M41" s="519"/>
      <c r="N41" s="519"/>
      <c r="O41" s="519"/>
      <c r="P41" s="519"/>
      <c r="Q41" s="519"/>
    </row>
    <row r="42" spans="1:17" ht="33.75" customHeight="1" x14ac:dyDescent="0.2">
      <c r="A42" s="519"/>
      <c r="B42" s="519"/>
      <c r="C42" s="519"/>
      <c r="D42" s="519"/>
      <c r="E42" s="519"/>
      <c r="F42" s="519"/>
      <c r="G42" s="519"/>
      <c r="H42" s="519"/>
      <c r="I42" s="519"/>
      <c r="J42" s="519"/>
      <c r="K42" s="519"/>
      <c r="L42" s="519"/>
      <c r="M42" s="519"/>
      <c r="N42" s="519"/>
      <c r="O42" s="519"/>
      <c r="P42" s="519"/>
      <c r="Q42" s="519"/>
    </row>
  </sheetData>
  <mergeCells count="3">
    <mergeCell ref="B4:Q4"/>
    <mergeCell ref="A1:Q3"/>
    <mergeCell ref="A39:Q4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Q40"/>
  <sheetViews>
    <sheetView zoomScale="90" zoomScaleNormal="90" workbookViewId="0">
      <selection activeCell="R2" sqref="R2"/>
    </sheetView>
  </sheetViews>
  <sheetFormatPr defaultRowHeight="12.75" x14ac:dyDescent="0.2"/>
  <cols>
    <col min="5" max="5" width="12.5703125" bestFit="1" customWidth="1"/>
  </cols>
  <sheetData>
    <row r="1" spans="1:17" ht="13.15" customHeight="1" x14ac:dyDescent="0.2">
      <c r="A1" s="506" t="s">
        <v>170</v>
      </c>
      <c r="B1" s="529"/>
      <c r="C1" s="529"/>
      <c r="D1" s="529"/>
      <c r="E1" s="529"/>
      <c r="F1" s="529"/>
      <c r="G1" s="529"/>
      <c r="H1" s="529"/>
      <c r="I1" s="529"/>
      <c r="J1" s="529"/>
      <c r="K1" s="529"/>
      <c r="L1" s="529"/>
      <c r="M1" s="529"/>
      <c r="N1" s="529"/>
      <c r="O1" s="529"/>
      <c r="P1" s="529"/>
      <c r="Q1" s="529"/>
    </row>
    <row r="2" spans="1:17" ht="13.15" customHeight="1" x14ac:dyDescent="0.2">
      <c r="A2" s="529"/>
      <c r="B2" s="529"/>
      <c r="C2" s="529"/>
      <c r="D2" s="529"/>
      <c r="E2" s="529"/>
      <c r="F2" s="529"/>
      <c r="G2" s="529"/>
      <c r="H2" s="529"/>
      <c r="I2" s="529"/>
      <c r="J2" s="529"/>
      <c r="K2" s="529"/>
      <c r="L2" s="529"/>
      <c r="M2" s="529"/>
      <c r="N2" s="529"/>
      <c r="O2" s="529"/>
      <c r="P2" s="529"/>
      <c r="Q2" s="529"/>
    </row>
    <row r="3" spans="1:17" ht="13.15" customHeight="1" x14ac:dyDescent="0.2">
      <c r="A3" s="529"/>
      <c r="B3" s="529"/>
      <c r="C3" s="529"/>
      <c r="D3" s="529"/>
      <c r="E3" s="529"/>
      <c r="F3" s="529"/>
      <c r="G3" s="529"/>
      <c r="H3" s="529"/>
      <c r="I3" s="529"/>
      <c r="J3" s="529"/>
      <c r="K3" s="529"/>
      <c r="L3" s="529"/>
      <c r="M3" s="529"/>
      <c r="N3" s="529"/>
      <c r="O3" s="529"/>
      <c r="P3" s="529"/>
      <c r="Q3" s="529"/>
    </row>
    <row r="4" spans="1:17" x14ac:dyDescent="0.2">
      <c r="E4" s="280" t="s">
        <v>116</v>
      </c>
      <c r="F4" s="515" t="s">
        <v>138</v>
      </c>
      <c r="G4" s="516"/>
      <c r="H4" s="516"/>
      <c r="I4" s="516"/>
      <c r="J4" s="516"/>
      <c r="K4" s="517"/>
    </row>
    <row r="5" spans="1:17" ht="15.75" x14ac:dyDescent="0.3">
      <c r="E5" s="281" t="s">
        <v>173</v>
      </c>
      <c r="F5" s="177">
        <v>41.08</v>
      </c>
      <c r="G5" s="56">
        <v>42.87</v>
      </c>
      <c r="H5" s="56">
        <v>39.659999999999997</v>
      </c>
      <c r="I5" s="56">
        <v>39.6</v>
      </c>
      <c r="J5" s="56">
        <v>40.82</v>
      </c>
      <c r="K5" s="168">
        <v>40.67</v>
      </c>
    </row>
    <row r="6" spans="1:17" ht="15.75" x14ac:dyDescent="0.3">
      <c r="E6" s="285" t="s">
        <v>174</v>
      </c>
      <c r="F6" s="183" t="s">
        <v>123</v>
      </c>
      <c r="G6" s="61" t="s">
        <v>123</v>
      </c>
      <c r="H6" s="61" t="s">
        <v>123</v>
      </c>
      <c r="I6" s="61" t="s">
        <v>123</v>
      </c>
      <c r="J6" s="61" t="s">
        <v>123</v>
      </c>
      <c r="K6" s="182" t="s">
        <v>123</v>
      </c>
    </row>
    <row r="7" spans="1:17" ht="15.75" x14ac:dyDescent="0.3">
      <c r="E7" s="285" t="s">
        <v>175</v>
      </c>
      <c r="F7" s="74">
        <v>21.97</v>
      </c>
      <c r="G7" s="62">
        <v>16.309999999999999</v>
      </c>
      <c r="H7" s="62">
        <v>21.63</v>
      </c>
      <c r="I7" s="62">
        <v>22.07</v>
      </c>
      <c r="J7" s="62">
        <v>22.31</v>
      </c>
      <c r="K7" s="67">
        <v>23.2</v>
      </c>
    </row>
    <row r="8" spans="1:17" ht="15.75" x14ac:dyDescent="0.3">
      <c r="E8" s="282" t="s">
        <v>191</v>
      </c>
      <c r="F8" s="183" t="s">
        <v>123</v>
      </c>
      <c r="G8" s="61" t="s">
        <v>123</v>
      </c>
      <c r="H8" s="61" t="s">
        <v>123</v>
      </c>
      <c r="I8" s="61" t="s">
        <v>123</v>
      </c>
      <c r="J8" s="61" t="s">
        <v>123</v>
      </c>
      <c r="K8" s="182" t="s">
        <v>123</v>
      </c>
    </row>
    <row r="9" spans="1:17" ht="15.75" x14ac:dyDescent="0.3">
      <c r="E9" s="285" t="s">
        <v>176</v>
      </c>
      <c r="F9" s="74">
        <v>0</v>
      </c>
      <c r="G9" s="62">
        <v>2.3744999999999998</v>
      </c>
      <c r="H9" s="62">
        <v>1.9918</v>
      </c>
      <c r="I9" s="62">
        <v>2.6057000000000001</v>
      </c>
      <c r="J9" s="62">
        <v>0</v>
      </c>
      <c r="K9" s="67">
        <v>6.0699999999999997E-2</v>
      </c>
    </row>
    <row r="10" spans="1:17" x14ac:dyDescent="0.2">
      <c r="E10" s="285" t="s">
        <v>0</v>
      </c>
      <c r="F10" s="74">
        <v>15.27</v>
      </c>
      <c r="G10" s="62">
        <v>11.4534</v>
      </c>
      <c r="H10" s="62">
        <v>13.5977</v>
      </c>
      <c r="I10" s="62">
        <v>12.875299999999999</v>
      </c>
      <c r="J10" s="62">
        <v>14.34</v>
      </c>
      <c r="K10" s="67">
        <v>15.605399999999999</v>
      </c>
    </row>
    <row r="11" spans="1:17" x14ac:dyDescent="0.2">
      <c r="E11" s="285" t="s">
        <v>1</v>
      </c>
      <c r="F11" s="183" t="s">
        <v>123</v>
      </c>
      <c r="G11" s="62">
        <v>0.5</v>
      </c>
      <c r="H11" s="62">
        <v>0.45</v>
      </c>
      <c r="I11" s="62">
        <v>0.28000000000000003</v>
      </c>
      <c r="J11" s="62">
        <v>0</v>
      </c>
      <c r="K11" s="67">
        <v>0.34</v>
      </c>
    </row>
    <row r="12" spans="1:17" x14ac:dyDescent="0.2">
      <c r="E12" s="285" t="s">
        <v>2</v>
      </c>
      <c r="F12" s="74">
        <v>13.88</v>
      </c>
      <c r="G12" s="62">
        <v>17.059999999999999</v>
      </c>
      <c r="H12" s="62">
        <v>14.53</v>
      </c>
      <c r="I12" s="62">
        <v>14.74</v>
      </c>
      <c r="J12" s="62">
        <v>14.33</v>
      </c>
      <c r="K12" s="67">
        <v>14.23</v>
      </c>
    </row>
    <row r="13" spans="1:17" x14ac:dyDescent="0.2">
      <c r="E13" s="285" t="s">
        <v>3</v>
      </c>
      <c r="F13" s="74">
        <v>6.09</v>
      </c>
      <c r="G13" s="62">
        <v>6.94</v>
      </c>
      <c r="H13" s="62">
        <v>5.83</v>
      </c>
      <c r="I13" s="62">
        <v>6.18</v>
      </c>
      <c r="J13" s="62">
        <v>6.23</v>
      </c>
      <c r="K13" s="67">
        <v>5.71</v>
      </c>
    </row>
    <row r="14" spans="1:17" x14ac:dyDescent="0.2">
      <c r="E14" s="283" t="s">
        <v>117</v>
      </c>
      <c r="F14" s="173">
        <f t="shared" ref="F14:K14" si="0">SUM(F5:F13)</f>
        <v>98.289999999999992</v>
      </c>
      <c r="G14" s="65">
        <f t="shared" si="0"/>
        <v>97.507899999999992</v>
      </c>
      <c r="H14" s="65">
        <f t="shared" si="0"/>
        <v>97.689499999999995</v>
      </c>
      <c r="I14" s="65">
        <f t="shared" si="0"/>
        <v>98.350999999999999</v>
      </c>
      <c r="J14" s="65">
        <f t="shared" si="0"/>
        <v>98.03</v>
      </c>
      <c r="K14" s="69">
        <f t="shared" si="0"/>
        <v>99.816100000000006</v>
      </c>
    </row>
    <row r="15" spans="1:17" x14ac:dyDescent="0.2">
      <c r="E15" s="281" t="s">
        <v>122</v>
      </c>
      <c r="F15" s="175">
        <v>0.4864</v>
      </c>
      <c r="G15" s="63">
        <v>0.55720000000000003</v>
      </c>
      <c r="H15" s="63">
        <v>0.47</v>
      </c>
      <c r="I15" s="63">
        <v>0.49430000000000002</v>
      </c>
      <c r="J15" s="63">
        <v>0.49719999999999998</v>
      </c>
      <c r="K15" s="71">
        <v>0.4501</v>
      </c>
    </row>
    <row r="16" spans="1:17" ht="14.25" x14ac:dyDescent="0.2">
      <c r="E16" s="285" t="s">
        <v>178</v>
      </c>
      <c r="F16" s="175">
        <v>0.95189999999999997</v>
      </c>
      <c r="G16" s="63">
        <v>0.71779999999999999</v>
      </c>
      <c r="H16" s="63">
        <v>0.85570000000000002</v>
      </c>
      <c r="I16" s="63">
        <v>0.80379999999999996</v>
      </c>
      <c r="J16" s="63">
        <v>0.89319999999999999</v>
      </c>
      <c r="K16" s="71">
        <v>0.96020000000000005</v>
      </c>
    </row>
    <row r="17" spans="5:11" x14ac:dyDescent="0.2">
      <c r="E17" s="285" t="s">
        <v>19</v>
      </c>
      <c r="F17" s="175">
        <v>1.5424</v>
      </c>
      <c r="G17" s="63">
        <v>1.9059999999999999</v>
      </c>
      <c r="H17" s="63">
        <v>1.63</v>
      </c>
      <c r="I17" s="63">
        <v>1.6403000000000001</v>
      </c>
      <c r="J17" s="63">
        <v>1.5911999999999999</v>
      </c>
      <c r="K17" s="71">
        <v>1.5608</v>
      </c>
    </row>
    <row r="18" spans="5:11" x14ac:dyDescent="0.2">
      <c r="E18" s="285" t="s">
        <v>18</v>
      </c>
      <c r="F18" s="175">
        <v>0</v>
      </c>
      <c r="G18" s="63">
        <v>3.1699999999999999E-2</v>
      </c>
      <c r="H18" s="63">
        <v>2.87E-2</v>
      </c>
      <c r="I18" s="63">
        <v>1.77E-2</v>
      </c>
      <c r="J18" s="63">
        <v>0</v>
      </c>
      <c r="K18" s="71">
        <v>2.12E-2</v>
      </c>
    </row>
    <row r="19" spans="5:11" x14ac:dyDescent="0.2">
      <c r="E19" s="283" t="s">
        <v>159</v>
      </c>
      <c r="F19" s="294">
        <f t="shared" ref="F19:K19" si="1">SUM(F15:F18)</f>
        <v>2.9806999999999997</v>
      </c>
      <c r="G19" s="295">
        <f t="shared" si="1"/>
        <v>3.2126999999999999</v>
      </c>
      <c r="H19" s="295">
        <f t="shared" si="1"/>
        <v>2.9843999999999999</v>
      </c>
      <c r="I19" s="295">
        <f t="shared" si="1"/>
        <v>2.9561000000000002</v>
      </c>
      <c r="J19" s="295">
        <f t="shared" si="1"/>
        <v>2.9816000000000003</v>
      </c>
      <c r="K19" s="296">
        <f t="shared" si="1"/>
        <v>2.9922999999999997</v>
      </c>
    </row>
    <row r="20" spans="5:11" ht="14.25" x14ac:dyDescent="0.2">
      <c r="E20" s="285" t="s">
        <v>179</v>
      </c>
      <c r="F20" s="175">
        <v>0</v>
      </c>
      <c r="G20" s="63">
        <v>0.13389999999999999</v>
      </c>
      <c r="H20" s="63">
        <v>0.1128</v>
      </c>
      <c r="I20" s="63">
        <v>0.1464</v>
      </c>
      <c r="J20" s="63">
        <v>0</v>
      </c>
      <c r="K20" s="71">
        <v>3.3999999999999998E-3</v>
      </c>
    </row>
    <row r="21" spans="5:11" x14ac:dyDescent="0.2">
      <c r="E21" s="285" t="s">
        <v>5</v>
      </c>
      <c r="F21" s="175">
        <v>1.9300999999999999</v>
      </c>
      <c r="G21" s="63">
        <v>1.4406000000000001</v>
      </c>
      <c r="H21" s="63">
        <v>1.9028</v>
      </c>
      <c r="I21" s="63">
        <v>1.8976</v>
      </c>
      <c r="J21" s="63">
        <v>1.9584999999999999</v>
      </c>
      <c r="K21" s="71">
        <v>2.0042</v>
      </c>
    </row>
    <row r="22" spans="5:11" x14ac:dyDescent="0.2">
      <c r="E22" s="283" t="s">
        <v>160</v>
      </c>
      <c r="F22" s="294">
        <f t="shared" ref="F22:K22" si="2">SUM(F20:F21)</f>
        <v>1.9300999999999999</v>
      </c>
      <c r="G22" s="295">
        <f t="shared" si="2"/>
        <v>1.5745</v>
      </c>
      <c r="H22" s="295">
        <f t="shared" si="2"/>
        <v>2.0156000000000001</v>
      </c>
      <c r="I22" s="295">
        <f t="shared" si="2"/>
        <v>2.044</v>
      </c>
      <c r="J22" s="295">
        <f t="shared" si="2"/>
        <v>1.9584999999999999</v>
      </c>
      <c r="K22" s="296">
        <f t="shared" si="2"/>
        <v>2.0076000000000001</v>
      </c>
    </row>
    <row r="23" spans="5:11" x14ac:dyDescent="0.2">
      <c r="E23" s="285" t="s">
        <v>21</v>
      </c>
      <c r="F23" s="175">
        <v>3.0621</v>
      </c>
      <c r="G23" s="63">
        <v>3.2128000000000001</v>
      </c>
      <c r="H23" s="63">
        <v>2.9843999999999999</v>
      </c>
      <c r="I23" s="63">
        <v>2.956</v>
      </c>
      <c r="J23" s="63">
        <v>3.0404</v>
      </c>
      <c r="K23" s="71">
        <v>2.9923999999999999</v>
      </c>
    </row>
    <row r="24" spans="5:11" x14ac:dyDescent="0.2">
      <c r="E24" s="285" t="s">
        <v>6</v>
      </c>
      <c r="F24" s="175">
        <v>0</v>
      </c>
      <c r="G24" s="63">
        <v>0</v>
      </c>
      <c r="H24" s="63">
        <v>1.5599999999999999E-2</v>
      </c>
      <c r="I24" s="63">
        <v>4.3999999999999997E-2</v>
      </c>
      <c r="J24" s="63">
        <v>0</v>
      </c>
      <c r="K24" s="71">
        <v>7.6E-3</v>
      </c>
    </row>
    <row r="25" spans="5:11" x14ac:dyDescent="0.2">
      <c r="E25" s="283" t="s">
        <v>161</v>
      </c>
      <c r="F25" s="294">
        <f t="shared" ref="F25:K25" si="3">SUM(F23:F24)</f>
        <v>3.0621</v>
      </c>
      <c r="G25" s="295">
        <f t="shared" si="3"/>
        <v>3.2128000000000001</v>
      </c>
      <c r="H25" s="295">
        <f t="shared" si="3"/>
        <v>3</v>
      </c>
      <c r="I25" s="295">
        <f t="shared" si="3"/>
        <v>3</v>
      </c>
      <c r="J25" s="295">
        <f t="shared" si="3"/>
        <v>3.0404</v>
      </c>
      <c r="K25" s="296">
        <f t="shared" si="3"/>
        <v>3</v>
      </c>
    </row>
    <row r="26" spans="5:11" x14ac:dyDescent="0.2">
      <c r="E26" s="287" t="s">
        <v>139</v>
      </c>
      <c r="F26" s="297">
        <f t="shared" ref="F26:K26" si="4">F19+F22+F25</f>
        <v>7.9729000000000001</v>
      </c>
      <c r="G26" s="298">
        <f t="shared" si="4"/>
        <v>8</v>
      </c>
      <c r="H26" s="298">
        <f t="shared" si="4"/>
        <v>8</v>
      </c>
      <c r="I26" s="298">
        <f t="shared" si="4"/>
        <v>8.0000999999999998</v>
      </c>
      <c r="J26" s="298">
        <f t="shared" si="4"/>
        <v>7.9805000000000001</v>
      </c>
      <c r="K26" s="299">
        <f t="shared" si="4"/>
        <v>7.9999000000000002</v>
      </c>
    </row>
    <row r="27" spans="5:11" x14ac:dyDescent="0.2">
      <c r="E27" s="287" t="s">
        <v>119</v>
      </c>
      <c r="F27" s="297">
        <v>12</v>
      </c>
      <c r="G27" s="298">
        <v>12</v>
      </c>
      <c r="H27" s="298">
        <v>12</v>
      </c>
      <c r="I27" s="298">
        <v>12</v>
      </c>
      <c r="J27" s="298">
        <v>12</v>
      </c>
      <c r="K27" s="299">
        <v>12</v>
      </c>
    </row>
    <row r="28" spans="5:11" x14ac:dyDescent="0.2">
      <c r="E28" s="288" t="s">
        <v>16</v>
      </c>
      <c r="F28" s="173">
        <f t="shared" ref="F28:K28" si="5">F17/(F17+F16+F20)</f>
        <v>0.61836988333400156</v>
      </c>
      <c r="G28" s="65">
        <f t="shared" si="5"/>
        <v>0.69115567320593241</v>
      </c>
      <c r="H28" s="65">
        <f t="shared" si="5"/>
        <v>0.62728497209928802</v>
      </c>
      <c r="I28" s="65">
        <f t="shared" si="5"/>
        <v>0.6331982242810269</v>
      </c>
      <c r="J28" s="65">
        <f t="shared" si="5"/>
        <v>0.64047657382064083</v>
      </c>
      <c r="K28" s="69">
        <f t="shared" si="5"/>
        <v>0.61828553319600699</v>
      </c>
    </row>
    <row r="29" spans="5:11" x14ac:dyDescent="0.2">
      <c r="E29" s="285" t="s">
        <v>73</v>
      </c>
      <c r="F29" s="176">
        <v>31.935822440922411</v>
      </c>
      <c r="G29" s="64">
        <v>22.342829570227543</v>
      </c>
      <c r="H29" s="64">
        <v>28.672796179146037</v>
      </c>
      <c r="I29" s="64">
        <v>27.190690922661641</v>
      </c>
      <c r="J29" s="64">
        <v>29.958525745774296</v>
      </c>
      <c r="K29" s="73">
        <v>32.089097477114841</v>
      </c>
    </row>
    <row r="30" spans="5:11" x14ac:dyDescent="0.2">
      <c r="E30" s="285" t="s">
        <v>74</v>
      </c>
      <c r="F30" s="176">
        <v>51.746512515627863</v>
      </c>
      <c r="G30" s="64">
        <v>59.324668868134971</v>
      </c>
      <c r="H30" s="64">
        <v>54.61636070472769</v>
      </c>
      <c r="I30" s="64">
        <v>55.489769559263245</v>
      </c>
      <c r="J30" s="64">
        <v>53.366660695273843</v>
      </c>
      <c r="K30" s="73">
        <v>52.160296218391245</v>
      </c>
    </row>
    <row r="31" spans="5:11" x14ac:dyDescent="0.2">
      <c r="E31" s="285" t="s">
        <v>75</v>
      </c>
      <c r="F31" s="176">
        <v>16.317665043449729</v>
      </c>
      <c r="G31" s="64">
        <v>15.869485231517285</v>
      </c>
      <c r="H31" s="64">
        <v>14.875202859875762</v>
      </c>
      <c r="I31" s="64">
        <v>15.548547736376115</v>
      </c>
      <c r="J31" s="64">
        <v>16.674813558951858</v>
      </c>
      <c r="K31" s="73">
        <v>15.01742479829921</v>
      </c>
    </row>
    <row r="32" spans="5:11" x14ac:dyDescent="0.2">
      <c r="E32" s="285" t="s">
        <v>76</v>
      </c>
      <c r="F32" s="176">
        <v>0</v>
      </c>
      <c r="G32" s="64">
        <v>0.98787840978768648</v>
      </c>
      <c r="H32" s="64">
        <v>0.96105192119151805</v>
      </c>
      <c r="I32" s="64">
        <v>0.5988949661375178</v>
      </c>
      <c r="J32" s="64">
        <v>0</v>
      </c>
      <c r="K32" s="73">
        <v>0.70809456297254003</v>
      </c>
    </row>
    <row r="33" spans="1:17" x14ac:dyDescent="0.2">
      <c r="E33" s="285" t="s">
        <v>77</v>
      </c>
      <c r="F33" s="176">
        <v>0</v>
      </c>
      <c r="G33" s="64">
        <v>0</v>
      </c>
      <c r="H33" s="64">
        <v>0</v>
      </c>
      <c r="I33" s="64">
        <v>0</v>
      </c>
      <c r="J33" s="64">
        <v>0</v>
      </c>
      <c r="K33" s="73">
        <v>0</v>
      </c>
    </row>
    <row r="34" spans="1:17" x14ac:dyDescent="0.2">
      <c r="E34" s="285" t="s">
        <v>78</v>
      </c>
      <c r="F34" s="176">
        <v>0</v>
      </c>
      <c r="G34" s="64">
        <v>1.4751379203325157</v>
      </c>
      <c r="H34" s="64">
        <v>0.87458833505899036</v>
      </c>
      <c r="I34" s="64">
        <v>1.1720968155614866</v>
      </c>
      <c r="J34" s="64">
        <v>0</v>
      </c>
      <c r="K34" s="73">
        <v>2.5086943222168194E-2</v>
      </c>
    </row>
    <row r="35" spans="1:17" x14ac:dyDescent="0.2">
      <c r="E35" s="290" t="s">
        <v>86</v>
      </c>
      <c r="F35" s="279">
        <v>0</v>
      </c>
      <c r="G35" s="6">
        <v>0</v>
      </c>
      <c r="H35" s="6">
        <v>0</v>
      </c>
      <c r="I35" s="6">
        <v>0</v>
      </c>
      <c r="J35" s="6">
        <v>0</v>
      </c>
      <c r="K35" s="277">
        <v>0</v>
      </c>
    </row>
    <row r="37" spans="1:17" ht="12.75" customHeight="1" x14ac:dyDescent="0.2">
      <c r="A37" s="510" t="s">
        <v>201</v>
      </c>
      <c r="B37" s="510"/>
      <c r="C37" s="510"/>
      <c r="D37" s="510"/>
      <c r="E37" s="510"/>
      <c r="F37" s="510"/>
      <c r="G37" s="510"/>
      <c r="H37" s="510"/>
      <c r="I37" s="510"/>
      <c r="J37" s="510"/>
      <c r="K37" s="510"/>
      <c r="L37" s="510"/>
      <c r="M37" s="510"/>
      <c r="N37" s="510"/>
      <c r="O37" s="510"/>
      <c r="P37" s="510"/>
      <c r="Q37" s="510"/>
    </row>
    <row r="38" spans="1:17" x14ac:dyDescent="0.2">
      <c r="A38" s="510"/>
      <c r="B38" s="510"/>
      <c r="C38" s="510"/>
      <c r="D38" s="510"/>
      <c r="E38" s="510"/>
      <c r="F38" s="510"/>
      <c r="G38" s="510"/>
      <c r="H38" s="510"/>
      <c r="I38" s="510"/>
      <c r="J38" s="510"/>
      <c r="K38" s="510"/>
      <c r="L38" s="510"/>
      <c r="M38" s="510"/>
      <c r="N38" s="510"/>
      <c r="O38" s="510"/>
      <c r="P38" s="510"/>
      <c r="Q38" s="510"/>
    </row>
    <row r="39" spans="1:17" x14ac:dyDescent="0.2">
      <c r="A39" s="510"/>
      <c r="B39" s="510"/>
      <c r="C39" s="510"/>
      <c r="D39" s="510"/>
      <c r="E39" s="510"/>
      <c r="F39" s="510"/>
      <c r="G39" s="510"/>
      <c r="H39" s="510"/>
      <c r="I39" s="510"/>
      <c r="J39" s="510"/>
      <c r="K39" s="510"/>
      <c r="L39" s="510"/>
      <c r="M39" s="510"/>
      <c r="N39" s="510"/>
      <c r="O39" s="510"/>
      <c r="P39" s="510"/>
      <c r="Q39" s="510"/>
    </row>
    <row r="40" spans="1:17" ht="44.25" customHeight="1" x14ac:dyDescent="0.2">
      <c r="A40" s="510"/>
      <c r="B40" s="510"/>
      <c r="C40" s="510"/>
      <c r="D40" s="510"/>
      <c r="E40" s="510"/>
      <c r="F40" s="510"/>
      <c r="G40" s="510"/>
      <c r="H40" s="510"/>
      <c r="I40" s="510"/>
      <c r="J40" s="510"/>
      <c r="K40" s="510"/>
      <c r="L40" s="510"/>
      <c r="M40" s="510"/>
      <c r="N40" s="510"/>
      <c r="O40" s="510"/>
      <c r="P40" s="510"/>
      <c r="Q40" s="510"/>
    </row>
  </sheetData>
  <mergeCells count="3">
    <mergeCell ref="F4:K4"/>
    <mergeCell ref="A1:Q3"/>
    <mergeCell ref="A37:Q4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F45"/>
  <sheetViews>
    <sheetView zoomScale="90" zoomScaleNormal="90" workbookViewId="0">
      <pane xSplit="1" topLeftCell="B1" activePane="topRight" state="frozen"/>
      <selection pane="topRight"/>
    </sheetView>
  </sheetViews>
  <sheetFormatPr defaultRowHeight="12.75" x14ac:dyDescent="0.2"/>
  <cols>
    <col min="1" max="1" width="13.28515625" customWidth="1"/>
    <col min="2" max="29" width="12.28515625" bestFit="1" customWidth="1"/>
  </cols>
  <sheetData>
    <row r="1" spans="1:32" s="60" customFormat="1" x14ac:dyDescent="0.2">
      <c r="B1" s="506" t="s">
        <v>171</v>
      </c>
      <c r="C1" s="529"/>
      <c r="D1" s="529"/>
      <c r="E1" s="529"/>
      <c r="F1" s="529"/>
      <c r="G1" s="529"/>
      <c r="H1" s="529"/>
      <c r="I1" s="529"/>
      <c r="J1" s="529"/>
      <c r="K1" s="529"/>
      <c r="L1" s="529"/>
      <c r="M1" s="529"/>
      <c r="N1" s="529"/>
      <c r="O1" s="529"/>
      <c r="P1" s="529"/>
      <c r="Q1" s="529"/>
      <c r="R1" s="529"/>
    </row>
    <row r="2" spans="1:32" s="60" customFormat="1" x14ac:dyDescent="0.2">
      <c r="B2" s="529"/>
      <c r="C2" s="529"/>
      <c r="D2" s="529"/>
      <c r="E2" s="529"/>
      <c r="F2" s="529"/>
      <c r="G2" s="529"/>
      <c r="H2" s="529"/>
      <c r="I2" s="529"/>
      <c r="J2" s="529"/>
      <c r="K2" s="529"/>
      <c r="L2" s="529"/>
      <c r="M2" s="529"/>
      <c r="N2" s="529"/>
      <c r="O2" s="529"/>
      <c r="P2" s="529"/>
      <c r="Q2" s="529"/>
      <c r="R2" s="529"/>
    </row>
    <row r="3" spans="1:32" s="60" customFormat="1" x14ac:dyDescent="0.2">
      <c r="B3" s="529"/>
      <c r="C3" s="529"/>
      <c r="D3" s="529"/>
      <c r="E3" s="529"/>
      <c r="F3" s="529"/>
      <c r="G3" s="529"/>
      <c r="H3" s="529"/>
      <c r="I3" s="529"/>
      <c r="J3" s="529"/>
      <c r="K3" s="529"/>
      <c r="L3" s="529"/>
      <c r="M3" s="529"/>
      <c r="N3" s="529"/>
      <c r="O3" s="529"/>
      <c r="P3" s="529"/>
      <c r="Q3" s="529"/>
      <c r="R3" s="529"/>
    </row>
    <row r="4" spans="1:32" x14ac:dyDescent="0.2">
      <c r="A4" s="365" t="s">
        <v>116</v>
      </c>
      <c r="B4" s="515" t="s">
        <v>88</v>
      </c>
      <c r="C4" s="516"/>
      <c r="D4" s="516"/>
      <c r="E4" s="517"/>
      <c r="F4" s="516" t="s">
        <v>89</v>
      </c>
      <c r="G4" s="516"/>
      <c r="H4" s="516"/>
      <c r="I4" s="516"/>
      <c r="J4" s="516"/>
      <c r="K4" s="516"/>
      <c r="L4" s="516"/>
      <c r="M4" s="517"/>
      <c r="N4" s="515" t="s">
        <v>90</v>
      </c>
      <c r="O4" s="516"/>
      <c r="P4" s="516"/>
      <c r="Q4" s="516"/>
      <c r="R4" s="516"/>
      <c r="S4" s="516"/>
      <c r="T4" s="516"/>
      <c r="U4" s="517"/>
      <c r="V4" s="515" t="s">
        <v>91</v>
      </c>
      <c r="W4" s="516"/>
      <c r="X4" s="516"/>
      <c r="Y4" s="516"/>
      <c r="Z4" s="516"/>
      <c r="AA4" s="516"/>
      <c r="AB4" s="516"/>
      <c r="AC4" s="517"/>
      <c r="AD4" s="515" t="s">
        <v>92</v>
      </c>
      <c r="AE4" s="517" t="s">
        <v>15</v>
      </c>
    </row>
    <row r="5" spans="1:32" ht="15.75" x14ac:dyDescent="0.3">
      <c r="A5" s="281" t="s">
        <v>173</v>
      </c>
      <c r="B5" s="74">
        <v>39.880000000000003</v>
      </c>
      <c r="C5" s="62">
        <v>40.43</v>
      </c>
      <c r="D5" s="62">
        <v>40.840000000000003</v>
      </c>
      <c r="E5" s="67">
        <v>40.67</v>
      </c>
      <c r="F5" s="62">
        <v>39.450000000000003</v>
      </c>
      <c r="G5" s="62">
        <v>39.43</v>
      </c>
      <c r="H5" s="62">
        <v>40.26</v>
      </c>
      <c r="I5" s="62">
        <v>40.07</v>
      </c>
      <c r="J5" s="62">
        <v>40.28</v>
      </c>
      <c r="K5" s="62">
        <v>41.8</v>
      </c>
      <c r="L5" s="62">
        <v>42.34</v>
      </c>
      <c r="M5" s="62">
        <v>40.97</v>
      </c>
      <c r="N5" s="74">
        <v>41.42</v>
      </c>
      <c r="O5" s="62">
        <v>42.1</v>
      </c>
      <c r="P5" s="62">
        <v>40.97</v>
      </c>
      <c r="Q5" s="62">
        <v>41.67</v>
      </c>
      <c r="R5" s="62">
        <v>40.69</v>
      </c>
      <c r="S5" s="62">
        <v>41.89</v>
      </c>
      <c r="T5" s="62">
        <v>41.33</v>
      </c>
      <c r="U5" s="67">
        <v>42.4</v>
      </c>
      <c r="V5" s="62">
        <v>40.840000000000003</v>
      </c>
      <c r="W5" s="62">
        <v>41.23</v>
      </c>
      <c r="X5" s="62">
        <v>41.63</v>
      </c>
      <c r="Y5" s="62">
        <v>41.85</v>
      </c>
      <c r="Z5" s="62">
        <v>40.39</v>
      </c>
      <c r="AA5" s="62">
        <v>41.59</v>
      </c>
      <c r="AB5" s="62">
        <v>41.16</v>
      </c>
      <c r="AC5" s="62">
        <v>40.880000000000003</v>
      </c>
      <c r="AD5" s="177">
        <v>41.18</v>
      </c>
      <c r="AE5" s="168">
        <v>42.94</v>
      </c>
    </row>
    <row r="6" spans="1:32" ht="15.75" x14ac:dyDescent="0.3">
      <c r="A6" s="285" t="s">
        <v>194</v>
      </c>
      <c r="B6" s="74">
        <v>0.28000000000000003</v>
      </c>
      <c r="C6" s="62">
        <v>0.32</v>
      </c>
      <c r="D6" s="62">
        <v>0.32</v>
      </c>
      <c r="E6" s="67">
        <v>0.28000000000000003</v>
      </c>
      <c r="F6" s="62" t="s">
        <v>123</v>
      </c>
      <c r="G6" s="62">
        <v>0.13</v>
      </c>
      <c r="H6" s="62" t="s">
        <v>123</v>
      </c>
      <c r="I6" s="62">
        <v>0.15</v>
      </c>
      <c r="J6" s="62" t="s">
        <v>123</v>
      </c>
      <c r="K6" s="62" t="s">
        <v>123</v>
      </c>
      <c r="L6" s="62">
        <v>0.18</v>
      </c>
      <c r="M6" s="62">
        <v>0.18</v>
      </c>
      <c r="N6" s="74">
        <v>0.27</v>
      </c>
      <c r="O6" s="62">
        <v>0.23</v>
      </c>
      <c r="P6" s="62">
        <v>0.22</v>
      </c>
      <c r="Q6" s="62">
        <v>0.2</v>
      </c>
      <c r="R6" s="62">
        <v>0.22</v>
      </c>
      <c r="S6" s="62">
        <v>0.22</v>
      </c>
      <c r="T6" s="62">
        <v>0.22</v>
      </c>
      <c r="U6" s="67">
        <v>0.25</v>
      </c>
      <c r="V6" s="62">
        <v>0.28000000000000003</v>
      </c>
      <c r="W6" s="62">
        <v>0.3</v>
      </c>
      <c r="X6" s="62">
        <v>0.23</v>
      </c>
      <c r="Y6" s="62">
        <v>0.32</v>
      </c>
      <c r="Z6" s="62">
        <v>0.2</v>
      </c>
      <c r="AA6" s="62">
        <v>0.28000000000000003</v>
      </c>
      <c r="AB6" s="62">
        <v>0.27</v>
      </c>
      <c r="AC6" s="62">
        <v>0.25</v>
      </c>
      <c r="AD6" s="74" t="s">
        <v>123</v>
      </c>
      <c r="AE6" s="67">
        <v>0.47</v>
      </c>
    </row>
    <row r="7" spans="1:32" ht="15.75" x14ac:dyDescent="0.3">
      <c r="A7" s="285" t="s">
        <v>195</v>
      </c>
      <c r="B7" s="74">
        <v>22.9</v>
      </c>
      <c r="C7" s="62">
        <v>23.18</v>
      </c>
      <c r="D7" s="62">
        <v>23.32</v>
      </c>
      <c r="E7" s="67">
        <v>23.24</v>
      </c>
      <c r="F7" s="62">
        <v>22.5</v>
      </c>
      <c r="G7" s="62">
        <v>22.39</v>
      </c>
      <c r="H7" s="62">
        <v>23.01</v>
      </c>
      <c r="I7" s="62">
        <v>22.73</v>
      </c>
      <c r="J7" s="62">
        <v>22.75</v>
      </c>
      <c r="K7" s="62">
        <v>23.56</v>
      </c>
      <c r="L7" s="62">
        <v>23.94</v>
      </c>
      <c r="M7" s="62">
        <v>23.18</v>
      </c>
      <c r="N7" s="74">
        <v>23.22</v>
      </c>
      <c r="O7" s="62">
        <v>23.43</v>
      </c>
      <c r="P7" s="62">
        <v>23.01</v>
      </c>
      <c r="Q7" s="62">
        <v>23.15</v>
      </c>
      <c r="R7" s="62">
        <v>22.75</v>
      </c>
      <c r="S7" s="62">
        <v>23.32</v>
      </c>
      <c r="T7" s="62">
        <v>23.01</v>
      </c>
      <c r="U7" s="67">
        <v>23.73</v>
      </c>
      <c r="V7" s="62">
        <v>22.56</v>
      </c>
      <c r="W7" s="62">
        <v>22.81</v>
      </c>
      <c r="X7" s="62">
        <v>23.05</v>
      </c>
      <c r="Y7" s="62">
        <v>23.24</v>
      </c>
      <c r="Z7" s="62">
        <v>22.41</v>
      </c>
      <c r="AA7" s="62">
        <v>22.96</v>
      </c>
      <c r="AB7" s="62">
        <v>22.65</v>
      </c>
      <c r="AC7" s="62">
        <v>22.73</v>
      </c>
      <c r="AD7" s="74">
        <v>21.84</v>
      </c>
      <c r="AE7" s="67">
        <v>22.16</v>
      </c>
    </row>
    <row r="8" spans="1:32" ht="15.75" x14ac:dyDescent="0.3">
      <c r="A8" s="285" t="s">
        <v>196</v>
      </c>
      <c r="B8" s="74">
        <v>0.63</v>
      </c>
      <c r="C8" s="62">
        <v>0.66</v>
      </c>
      <c r="D8" s="62">
        <v>0.66</v>
      </c>
      <c r="E8" s="67">
        <v>0.57999999999999996</v>
      </c>
      <c r="F8" s="62">
        <v>0.31</v>
      </c>
      <c r="G8" s="62">
        <v>0.45</v>
      </c>
      <c r="H8" s="62">
        <v>0.38</v>
      </c>
      <c r="I8" s="62">
        <v>0.72</v>
      </c>
      <c r="J8" s="62">
        <v>0.38</v>
      </c>
      <c r="K8" s="62">
        <v>0.44</v>
      </c>
      <c r="L8" s="62">
        <v>0.31</v>
      </c>
      <c r="M8" s="62">
        <v>0.31</v>
      </c>
      <c r="N8" s="74">
        <v>0.64</v>
      </c>
      <c r="O8" s="62">
        <v>0.66</v>
      </c>
      <c r="P8" s="62">
        <v>0.63</v>
      </c>
      <c r="Q8" s="62">
        <v>0.64</v>
      </c>
      <c r="R8" s="62">
        <v>0.76</v>
      </c>
      <c r="S8" s="62">
        <v>0.83</v>
      </c>
      <c r="T8" s="62">
        <v>0.83</v>
      </c>
      <c r="U8" s="67">
        <v>0.83</v>
      </c>
      <c r="V8" s="62">
        <v>1.05</v>
      </c>
      <c r="W8" s="62">
        <v>0.98</v>
      </c>
      <c r="X8" s="62">
        <v>0.99</v>
      </c>
      <c r="Y8" s="62">
        <v>1.04</v>
      </c>
      <c r="Z8" s="62">
        <v>0.99</v>
      </c>
      <c r="AA8" s="62">
        <v>1.04</v>
      </c>
      <c r="AB8" s="62">
        <v>0.99</v>
      </c>
      <c r="AC8" s="62">
        <v>1.04</v>
      </c>
      <c r="AD8" s="74">
        <v>2.2200000000000002</v>
      </c>
      <c r="AE8" s="67">
        <v>1.96</v>
      </c>
    </row>
    <row r="9" spans="1:32" ht="15.75" x14ac:dyDescent="0.3">
      <c r="A9" s="285" t="s">
        <v>188</v>
      </c>
      <c r="B9" s="74">
        <v>0.80130000000000001</v>
      </c>
      <c r="C9" s="62">
        <v>0.3926</v>
      </c>
      <c r="D9" s="62">
        <v>0.49830000000000002</v>
      </c>
      <c r="E9" s="67">
        <v>0.3594</v>
      </c>
      <c r="F9" s="62">
        <v>0.3629</v>
      </c>
      <c r="G9" s="62">
        <v>0</v>
      </c>
      <c r="H9" s="62">
        <v>0.36770000000000003</v>
      </c>
      <c r="I9" s="62">
        <v>0</v>
      </c>
      <c r="J9" s="62">
        <v>1.2548999999999999</v>
      </c>
      <c r="K9" s="62">
        <v>1.2077</v>
      </c>
      <c r="L9" s="62">
        <v>1.0363</v>
      </c>
      <c r="M9" s="62">
        <v>1.0121</v>
      </c>
      <c r="N9" s="74">
        <v>1.33</v>
      </c>
      <c r="O9" s="62">
        <v>0.62919999999999998</v>
      </c>
      <c r="P9" s="62">
        <v>1.0691999999999999</v>
      </c>
      <c r="Q9" s="62">
        <v>0.62980000000000003</v>
      </c>
      <c r="R9" s="62">
        <v>1.4287000000000001</v>
      </c>
      <c r="S9" s="62">
        <v>0.8518</v>
      </c>
      <c r="T9" s="62">
        <v>1.0461</v>
      </c>
      <c r="U9" s="67">
        <v>0.95340000000000003</v>
      </c>
      <c r="V9" s="62">
        <v>0.91020000000000001</v>
      </c>
      <c r="W9" s="62">
        <v>0.81489999999999996</v>
      </c>
      <c r="X9" s="62">
        <v>1.0055000000000001</v>
      </c>
      <c r="Y9" s="62">
        <v>0.84260000000000002</v>
      </c>
      <c r="Z9" s="62">
        <v>1.2512000000000001</v>
      </c>
      <c r="AA9" s="62">
        <v>1.0451999999999999</v>
      </c>
      <c r="AB9" s="62">
        <v>0.97160000000000002</v>
      </c>
      <c r="AC9" s="62">
        <v>1.2372000000000001</v>
      </c>
      <c r="AD9" s="74">
        <v>1.1894</v>
      </c>
      <c r="AE9" s="67">
        <v>0.47370000000000001</v>
      </c>
    </row>
    <row r="10" spans="1:32" x14ac:dyDescent="0.2">
      <c r="A10" s="285" t="s">
        <v>23</v>
      </c>
      <c r="B10" s="74">
        <v>7.399</v>
      </c>
      <c r="C10" s="62">
        <v>7.9067999999999996</v>
      </c>
      <c r="D10" s="62">
        <v>7.8715999999999999</v>
      </c>
      <c r="E10" s="67">
        <v>8.0166000000000004</v>
      </c>
      <c r="F10" s="62">
        <v>7.4335000000000004</v>
      </c>
      <c r="G10" s="62">
        <v>7.53</v>
      </c>
      <c r="H10" s="62">
        <v>7.5791000000000004</v>
      </c>
      <c r="I10" s="62">
        <v>7.87</v>
      </c>
      <c r="J10" s="62">
        <v>7.6409000000000002</v>
      </c>
      <c r="K10" s="62">
        <v>8.0132999999999992</v>
      </c>
      <c r="L10" s="62">
        <v>8.3674999999999997</v>
      </c>
      <c r="M10" s="62">
        <v>8.0292999999999992</v>
      </c>
      <c r="N10" s="74">
        <v>6.7032999999999996</v>
      </c>
      <c r="O10" s="62">
        <v>7.2337999999999996</v>
      </c>
      <c r="P10" s="62">
        <v>6.8879999999999999</v>
      </c>
      <c r="Q10" s="62">
        <v>7.2533000000000003</v>
      </c>
      <c r="R10" s="62">
        <v>6.3944999999999999</v>
      </c>
      <c r="S10" s="62">
        <v>7.1035000000000004</v>
      </c>
      <c r="T10" s="62">
        <v>6.8586999999999998</v>
      </c>
      <c r="U10" s="67">
        <v>7.0820999999999996</v>
      </c>
      <c r="V10" s="62">
        <v>7.5609999999999999</v>
      </c>
      <c r="W10" s="62">
        <v>7.6966999999999999</v>
      </c>
      <c r="X10" s="62">
        <v>7.5351999999999997</v>
      </c>
      <c r="Y10" s="62">
        <v>7.7817999999999996</v>
      </c>
      <c r="Z10" s="62">
        <v>7.1441999999999997</v>
      </c>
      <c r="AA10" s="62">
        <v>7.6295000000000002</v>
      </c>
      <c r="AB10" s="62">
        <v>7.4856999999999996</v>
      </c>
      <c r="AC10" s="62">
        <v>7.1867000000000001</v>
      </c>
      <c r="AD10" s="74">
        <v>5.9798</v>
      </c>
      <c r="AE10" s="67">
        <v>6.7737999999999996</v>
      </c>
    </row>
    <row r="11" spans="1:32" x14ac:dyDescent="0.2">
      <c r="A11" s="285" t="s">
        <v>67</v>
      </c>
      <c r="B11" s="74">
        <v>0.32</v>
      </c>
      <c r="C11" s="62">
        <v>0.4</v>
      </c>
      <c r="D11" s="62">
        <v>0.35</v>
      </c>
      <c r="E11" s="67">
        <v>0.31</v>
      </c>
      <c r="F11" s="62">
        <v>0.26</v>
      </c>
      <c r="G11" s="62">
        <v>0.32</v>
      </c>
      <c r="H11" s="62">
        <v>0.28000000000000003</v>
      </c>
      <c r="I11" s="62">
        <v>0.23</v>
      </c>
      <c r="J11" s="62">
        <v>0.34</v>
      </c>
      <c r="K11" s="62">
        <v>0.3</v>
      </c>
      <c r="L11" s="62">
        <v>0.4</v>
      </c>
      <c r="M11" s="62">
        <v>0.3</v>
      </c>
      <c r="N11" s="74">
        <v>0.4</v>
      </c>
      <c r="O11" s="62">
        <v>0.43</v>
      </c>
      <c r="P11" s="62">
        <v>0.39</v>
      </c>
      <c r="Q11" s="62">
        <v>0.41</v>
      </c>
      <c r="R11" s="62">
        <v>0.43</v>
      </c>
      <c r="S11" s="62">
        <v>0.43</v>
      </c>
      <c r="T11" s="62">
        <v>0.4</v>
      </c>
      <c r="U11" s="67">
        <v>0.41</v>
      </c>
      <c r="V11" s="62">
        <v>0.41</v>
      </c>
      <c r="W11" s="62">
        <v>0.41</v>
      </c>
      <c r="X11" s="62">
        <v>0.43</v>
      </c>
      <c r="Y11" s="62">
        <v>0.32</v>
      </c>
      <c r="Z11" s="62">
        <v>0.37</v>
      </c>
      <c r="AA11" s="62">
        <v>0.41</v>
      </c>
      <c r="AB11" s="62">
        <v>0.35</v>
      </c>
      <c r="AC11" s="62">
        <v>0.43</v>
      </c>
      <c r="AD11" s="74" t="s">
        <v>123</v>
      </c>
      <c r="AE11" s="67">
        <v>0.35</v>
      </c>
    </row>
    <row r="12" spans="1:32" x14ac:dyDescent="0.2">
      <c r="A12" s="285" t="s">
        <v>68</v>
      </c>
      <c r="B12" s="74">
        <v>19.29</v>
      </c>
      <c r="C12" s="62">
        <v>19.32</v>
      </c>
      <c r="D12" s="62">
        <v>19.600000000000001</v>
      </c>
      <c r="E12" s="67">
        <v>19.399999999999999</v>
      </c>
      <c r="F12" s="62">
        <v>18.989999999999998</v>
      </c>
      <c r="G12" s="62">
        <v>18.79</v>
      </c>
      <c r="H12" s="62">
        <v>19.39</v>
      </c>
      <c r="I12" s="62">
        <v>19.100000000000001</v>
      </c>
      <c r="J12" s="62">
        <v>19.04</v>
      </c>
      <c r="K12" s="62">
        <v>19.78</v>
      </c>
      <c r="L12" s="62">
        <v>19.920000000000002</v>
      </c>
      <c r="M12" s="62">
        <v>19.420000000000002</v>
      </c>
      <c r="N12" s="74">
        <v>20.21</v>
      </c>
      <c r="O12" s="62">
        <v>20.36</v>
      </c>
      <c r="P12" s="62">
        <v>19.899999999999999</v>
      </c>
      <c r="Q12" s="62">
        <v>20.100000000000001</v>
      </c>
      <c r="R12" s="62">
        <v>19.88</v>
      </c>
      <c r="S12" s="62">
        <v>20.28</v>
      </c>
      <c r="T12" s="62">
        <v>20.03</v>
      </c>
      <c r="U12" s="67">
        <v>20.56</v>
      </c>
      <c r="V12" s="62">
        <v>19.72</v>
      </c>
      <c r="W12" s="62">
        <v>19.93</v>
      </c>
      <c r="X12" s="62">
        <v>20.12</v>
      </c>
      <c r="Y12" s="62">
        <v>20.23</v>
      </c>
      <c r="Z12" s="62">
        <v>19.62</v>
      </c>
      <c r="AA12" s="62">
        <v>20.12</v>
      </c>
      <c r="AB12" s="62">
        <v>19.97</v>
      </c>
      <c r="AC12" s="62">
        <v>19.88</v>
      </c>
      <c r="AD12" s="74">
        <v>20.28</v>
      </c>
      <c r="AE12" s="67">
        <v>20.96</v>
      </c>
    </row>
    <row r="13" spans="1:32" x14ac:dyDescent="0.2">
      <c r="A13" s="285" t="s">
        <v>69</v>
      </c>
      <c r="B13" s="74">
        <v>4.55</v>
      </c>
      <c r="C13" s="62">
        <v>4.59</v>
      </c>
      <c r="D13" s="62">
        <v>4.6500000000000004</v>
      </c>
      <c r="E13" s="67">
        <v>4.66</v>
      </c>
      <c r="F13" s="62">
        <v>4.3899999999999997</v>
      </c>
      <c r="G13" s="62">
        <v>4.2699999999999996</v>
      </c>
      <c r="H13" s="62">
        <v>4.46</v>
      </c>
      <c r="I13" s="62">
        <v>4.42</v>
      </c>
      <c r="J13" s="62">
        <v>4.87</v>
      </c>
      <c r="K13" s="62">
        <v>5</v>
      </c>
      <c r="L13" s="62">
        <v>5.08</v>
      </c>
      <c r="M13" s="62">
        <v>4.84</v>
      </c>
      <c r="N13" s="74">
        <v>5.18</v>
      </c>
      <c r="O13" s="62">
        <v>5.14</v>
      </c>
      <c r="P13" s="62">
        <v>5.0199999999999996</v>
      </c>
      <c r="Q13" s="62">
        <v>5.08</v>
      </c>
      <c r="R13" s="62">
        <v>5.14</v>
      </c>
      <c r="S13" s="62">
        <v>5.15</v>
      </c>
      <c r="T13" s="62">
        <v>5.19</v>
      </c>
      <c r="U13" s="67">
        <v>5.29</v>
      </c>
      <c r="V13" s="62">
        <v>4.6500000000000004</v>
      </c>
      <c r="W13" s="62">
        <v>4.63</v>
      </c>
      <c r="X13" s="62">
        <v>4.8</v>
      </c>
      <c r="Y13" s="62">
        <v>4.8099999999999996</v>
      </c>
      <c r="Z13" s="62">
        <v>4.67</v>
      </c>
      <c r="AA13" s="62">
        <v>4.74</v>
      </c>
      <c r="AB13" s="62">
        <v>4.7</v>
      </c>
      <c r="AC13" s="62">
        <v>4.72</v>
      </c>
      <c r="AD13" s="74">
        <v>5.55</v>
      </c>
      <c r="AE13" s="67">
        <v>5.68</v>
      </c>
    </row>
    <row r="14" spans="1:32" x14ac:dyDescent="0.2">
      <c r="A14" s="283" t="s">
        <v>117</v>
      </c>
      <c r="B14" s="173">
        <f>SUM(B5:B13)</f>
        <v>96.050300000000007</v>
      </c>
      <c r="C14" s="65">
        <f t="shared" ref="C14:AE14" si="0">SUM(C5:C13)</f>
        <v>97.199400000000026</v>
      </c>
      <c r="D14" s="65">
        <f t="shared" si="0"/>
        <v>98.10990000000001</v>
      </c>
      <c r="E14" s="69">
        <f t="shared" si="0"/>
        <v>97.515999999999991</v>
      </c>
      <c r="F14" s="65">
        <f t="shared" si="0"/>
        <v>93.696400000000011</v>
      </c>
      <c r="G14" s="65">
        <f t="shared" si="0"/>
        <v>93.309999999999988</v>
      </c>
      <c r="H14" s="65">
        <f t="shared" si="0"/>
        <v>95.726799999999997</v>
      </c>
      <c r="I14" s="65">
        <f t="shared" si="0"/>
        <v>95.29</v>
      </c>
      <c r="J14" s="65">
        <f t="shared" si="0"/>
        <v>96.555800000000005</v>
      </c>
      <c r="K14" s="65">
        <f t="shared" si="0"/>
        <v>100.101</v>
      </c>
      <c r="L14" s="65">
        <f t="shared" si="0"/>
        <v>101.57380000000001</v>
      </c>
      <c r="M14" s="65">
        <f t="shared" si="0"/>
        <v>98.241399999999999</v>
      </c>
      <c r="N14" s="173">
        <f t="shared" si="0"/>
        <v>99.3733</v>
      </c>
      <c r="O14" s="65">
        <f t="shared" si="0"/>
        <v>100.21299999999999</v>
      </c>
      <c r="P14" s="65">
        <f t="shared" si="0"/>
        <v>98.097200000000001</v>
      </c>
      <c r="Q14" s="65">
        <f t="shared" si="0"/>
        <v>99.133099999999999</v>
      </c>
      <c r="R14" s="65">
        <f t="shared" si="0"/>
        <v>97.693200000000004</v>
      </c>
      <c r="S14" s="65">
        <f t="shared" si="0"/>
        <v>100.07530000000001</v>
      </c>
      <c r="T14" s="65">
        <f t="shared" si="0"/>
        <v>98.9148</v>
      </c>
      <c r="U14" s="69">
        <f t="shared" si="0"/>
        <v>101.5055</v>
      </c>
      <c r="V14" s="65">
        <f t="shared" si="0"/>
        <v>97.981200000000001</v>
      </c>
      <c r="W14" s="65">
        <f t="shared" si="0"/>
        <v>98.801599999999979</v>
      </c>
      <c r="X14" s="65">
        <f t="shared" si="0"/>
        <v>99.790700000000001</v>
      </c>
      <c r="Y14" s="65">
        <f t="shared" si="0"/>
        <v>100.43440000000001</v>
      </c>
      <c r="Z14" s="65">
        <f t="shared" si="0"/>
        <v>97.045400000000015</v>
      </c>
      <c r="AA14" s="65">
        <f t="shared" si="0"/>
        <v>99.814700000000002</v>
      </c>
      <c r="AB14" s="65">
        <f t="shared" si="0"/>
        <v>98.547299999999979</v>
      </c>
      <c r="AC14" s="65">
        <f t="shared" si="0"/>
        <v>98.35390000000001</v>
      </c>
      <c r="AD14" s="173">
        <f t="shared" si="0"/>
        <v>98.239199999999997</v>
      </c>
      <c r="AE14" s="69">
        <f t="shared" si="0"/>
        <v>101.76749999999998</v>
      </c>
    </row>
    <row r="15" spans="1:32" x14ac:dyDescent="0.2">
      <c r="A15" s="281" t="s">
        <v>133</v>
      </c>
      <c r="B15" s="175">
        <v>0.36020000000000002</v>
      </c>
      <c r="C15" s="63">
        <v>0.3594</v>
      </c>
      <c r="D15" s="63">
        <v>0.36059999999999998</v>
      </c>
      <c r="E15" s="71">
        <v>0.36349999999999999</v>
      </c>
      <c r="F15" s="63">
        <v>0.35520000000000002</v>
      </c>
      <c r="G15" s="63">
        <v>0.34670000000000001</v>
      </c>
      <c r="H15" s="63">
        <v>0.3533</v>
      </c>
      <c r="I15" s="63">
        <v>0.35210000000000002</v>
      </c>
      <c r="J15" s="63">
        <v>0.38429999999999997</v>
      </c>
      <c r="K15" s="63">
        <v>0.3805</v>
      </c>
      <c r="L15" s="63">
        <v>0.38129999999999997</v>
      </c>
      <c r="M15" s="63">
        <v>0.37530000000000002</v>
      </c>
      <c r="N15" s="175">
        <v>0.39600000000000002</v>
      </c>
      <c r="O15" s="63">
        <v>0.38929999999999998</v>
      </c>
      <c r="P15" s="63">
        <v>0.38869999999999999</v>
      </c>
      <c r="Q15" s="63">
        <v>0.3891</v>
      </c>
      <c r="R15" s="63">
        <v>0.39979999999999999</v>
      </c>
      <c r="S15" s="63">
        <v>0.39100000000000001</v>
      </c>
      <c r="T15" s="63">
        <v>0.39879999999999999</v>
      </c>
      <c r="U15" s="71">
        <v>0.39589999999999997</v>
      </c>
      <c r="V15" s="63">
        <v>0.36170000000000002</v>
      </c>
      <c r="W15" s="63">
        <v>0.3569</v>
      </c>
      <c r="X15" s="63">
        <v>0.36630000000000001</v>
      </c>
      <c r="Y15" s="63">
        <v>0.36480000000000001</v>
      </c>
      <c r="Z15" s="63">
        <v>0.36649999999999999</v>
      </c>
      <c r="AA15" s="63">
        <v>0.3619</v>
      </c>
      <c r="AB15" s="63">
        <v>0.36309999999999998</v>
      </c>
      <c r="AC15" s="63">
        <v>0.36549999999999999</v>
      </c>
      <c r="AD15" s="175">
        <v>0.42949999999999999</v>
      </c>
      <c r="AE15" s="71">
        <v>0.42480000000000001</v>
      </c>
    </row>
    <row r="16" spans="1:32" ht="14.25" x14ac:dyDescent="0.2">
      <c r="A16" s="285" t="s">
        <v>178</v>
      </c>
      <c r="B16" s="175">
        <v>0.4572</v>
      </c>
      <c r="C16" s="63">
        <v>0.48320000000000002</v>
      </c>
      <c r="D16" s="63">
        <v>0.47639999999999999</v>
      </c>
      <c r="E16" s="71">
        <v>0.48809999999999998</v>
      </c>
      <c r="F16" s="63">
        <v>0.46949999999999997</v>
      </c>
      <c r="G16" s="63">
        <v>0.4773</v>
      </c>
      <c r="H16" s="63">
        <v>0.46860000000000002</v>
      </c>
      <c r="I16" s="63">
        <v>0.4894</v>
      </c>
      <c r="J16" s="63">
        <v>0.47060000000000002</v>
      </c>
      <c r="K16" s="63">
        <v>0.47599999999999998</v>
      </c>
      <c r="L16" s="63">
        <v>0.49020000000000002</v>
      </c>
      <c r="M16" s="63">
        <v>0.48599999999999999</v>
      </c>
      <c r="N16" s="175">
        <v>0.4</v>
      </c>
      <c r="O16" s="63">
        <v>0.42770000000000002</v>
      </c>
      <c r="P16" s="63">
        <v>0.4163</v>
      </c>
      <c r="Q16" s="63">
        <v>0.43359999999999999</v>
      </c>
      <c r="R16" s="63">
        <v>0.38819999999999999</v>
      </c>
      <c r="S16" s="63">
        <v>0.42099999999999999</v>
      </c>
      <c r="T16" s="63">
        <v>0.4113</v>
      </c>
      <c r="U16" s="71">
        <v>0.41370000000000001</v>
      </c>
      <c r="V16" s="63">
        <v>0.45900000000000002</v>
      </c>
      <c r="W16" s="63">
        <v>0.46310000000000001</v>
      </c>
      <c r="X16" s="63">
        <v>0.44890000000000002</v>
      </c>
      <c r="Y16" s="63">
        <v>0.46060000000000001</v>
      </c>
      <c r="Z16" s="63">
        <v>0.43759999999999999</v>
      </c>
      <c r="AA16" s="63">
        <v>0.45469999999999999</v>
      </c>
      <c r="AB16" s="63">
        <v>0.45150000000000001</v>
      </c>
      <c r="AC16" s="63">
        <v>0.43440000000000001</v>
      </c>
      <c r="AD16" s="175">
        <v>0.36120000000000002</v>
      </c>
      <c r="AE16" s="71">
        <v>0.39539999999999997</v>
      </c>
      <c r="AF16" s="29"/>
    </row>
    <row r="17" spans="1:32" s="29" customFormat="1" x14ac:dyDescent="0.2">
      <c r="A17" s="285" t="s">
        <v>19</v>
      </c>
      <c r="B17" s="175">
        <v>2.1248</v>
      </c>
      <c r="C17" s="63">
        <v>2.1046999999999998</v>
      </c>
      <c r="D17" s="63">
        <v>2.1145999999999998</v>
      </c>
      <c r="E17" s="71">
        <v>2.1055999999999999</v>
      </c>
      <c r="F17" s="63">
        <v>2.1379000000000001</v>
      </c>
      <c r="G17" s="63">
        <v>2.1231</v>
      </c>
      <c r="H17" s="63">
        <v>2.1368999999999998</v>
      </c>
      <c r="I17" s="63">
        <v>2.1171000000000002</v>
      </c>
      <c r="J17" s="63">
        <v>2.0905999999999998</v>
      </c>
      <c r="K17" s="63">
        <v>2.0945999999999998</v>
      </c>
      <c r="L17" s="63">
        <v>2.0804999999999998</v>
      </c>
      <c r="M17" s="63">
        <v>2.0952999999999999</v>
      </c>
      <c r="N17" s="175">
        <v>2.1497000000000002</v>
      </c>
      <c r="O17" s="63">
        <v>2.1459000000000001</v>
      </c>
      <c r="P17" s="63">
        <v>2.1440000000000001</v>
      </c>
      <c r="Q17" s="63">
        <v>2.1421000000000001</v>
      </c>
      <c r="R17" s="63">
        <v>2.1515</v>
      </c>
      <c r="S17" s="63">
        <v>2.1423999999999999</v>
      </c>
      <c r="T17" s="63">
        <v>2.1414</v>
      </c>
      <c r="U17" s="71">
        <v>2.1412</v>
      </c>
      <c r="V17" s="63">
        <v>2.1341000000000001</v>
      </c>
      <c r="W17" s="63">
        <v>2.1377999999999999</v>
      </c>
      <c r="X17" s="63">
        <v>2.1364999999999998</v>
      </c>
      <c r="Y17" s="63">
        <v>2.1345999999999998</v>
      </c>
      <c r="Z17" s="63">
        <v>2.1423999999999999</v>
      </c>
      <c r="AA17" s="63">
        <v>2.1373000000000002</v>
      </c>
      <c r="AB17" s="63">
        <v>2.1469</v>
      </c>
      <c r="AC17" s="63">
        <v>2.1421999999999999</v>
      </c>
      <c r="AD17" s="175">
        <v>2.1838000000000002</v>
      </c>
      <c r="AE17" s="71">
        <v>2.1810999999999998</v>
      </c>
      <c r="AF17"/>
    </row>
    <row r="18" spans="1:32" x14ac:dyDescent="0.2">
      <c r="A18" s="285" t="s">
        <v>18</v>
      </c>
      <c r="B18" s="175">
        <v>0.02</v>
      </c>
      <c r="C18" s="93">
        <v>2.4799999999999999E-2</v>
      </c>
      <c r="D18" s="93">
        <v>2.1499999999999998E-2</v>
      </c>
      <c r="E18" s="71">
        <v>1.9099999999999999E-2</v>
      </c>
      <c r="F18" s="63">
        <v>1.66E-2</v>
      </c>
      <c r="G18" s="63">
        <v>2.0500000000000001E-2</v>
      </c>
      <c r="H18" s="63">
        <v>1.7500000000000002E-2</v>
      </c>
      <c r="I18" s="63">
        <v>1.4500000000000001E-2</v>
      </c>
      <c r="J18" s="63">
        <v>2.12E-2</v>
      </c>
      <c r="K18" s="63">
        <v>1.7999999999999999E-2</v>
      </c>
      <c r="L18" s="63">
        <v>2.3699999999999999E-2</v>
      </c>
      <c r="M18" s="63">
        <v>1.84E-2</v>
      </c>
      <c r="N18" s="175">
        <v>2.4199999999999999E-2</v>
      </c>
      <c r="O18" s="63">
        <v>2.5700000000000001E-2</v>
      </c>
      <c r="P18" s="63">
        <v>2.3900000000000001E-2</v>
      </c>
      <c r="Q18" s="63">
        <v>2.4799999999999999E-2</v>
      </c>
      <c r="R18" s="63">
        <v>2.64E-2</v>
      </c>
      <c r="S18" s="63">
        <v>2.58E-2</v>
      </c>
      <c r="T18" s="63">
        <v>2.4299999999999999E-2</v>
      </c>
      <c r="U18" s="71">
        <v>2.4299999999999999E-2</v>
      </c>
      <c r="V18" s="63">
        <v>2.52E-2</v>
      </c>
      <c r="W18" s="63">
        <v>2.5000000000000001E-2</v>
      </c>
      <c r="X18" s="63">
        <v>2.5899999999999999E-2</v>
      </c>
      <c r="Y18" s="63">
        <v>1.9199999999999998E-2</v>
      </c>
      <c r="Z18" s="63">
        <v>2.3E-2</v>
      </c>
      <c r="AA18" s="63">
        <v>2.47E-2</v>
      </c>
      <c r="AB18" s="63">
        <v>2.1399999999999999E-2</v>
      </c>
      <c r="AC18" s="63">
        <v>2.63E-2</v>
      </c>
      <c r="AD18" s="175">
        <v>0</v>
      </c>
      <c r="AE18" s="71">
        <v>2.07E-2</v>
      </c>
    </row>
    <row r="19" spans="1:32" x14ac:dyDescent="0.2">
      <c r="A19" s="283" t="s">
        <v>159</v>
      </c>
      <c r="B19" s="294">
        <f>SUM(B15:B18)</f>
        <v>2.9622000000000002</v>
      </c>
      <c r="C19" s="295">
        <f t="shared" ref="C19:AE19" si="1">SUM(C15:C18)</f>
        <v>2.9720999999999997</v>
      </c>
      <c r="D19" s="295">
        <f t="shared" si="1"/>
        <v>2.9731000000000001</v>
      </c>
      <c r="E19" s="296">
        <f t="shared" si="1"/>
        <v>2.9762999999999997</v>
      </c>
      <c r="F19" s="295">
        <f t="shared" si="1"/>
        <v>2.9792000000000001</v>
      </c>
      <c r="G19" s="295">
        <f t="shared" si="1"/>
        <v>2.9676</v>
      </c>
      <c r="H19" s="295">
        <f t="shared" si="1"/>
        <v>2.9763000000000002</v>
      </c>
      <c r="I19" s="295">
        <f t="shared" si="1"/>
        <v>2.9731000000000001</v>
      </c>
      <c r="J19" s="295">
        <f t="shared" si="1"/>
        <v>2.9666999999999999</v>
      </c>
      <c r="K19" s="295">
        <f t="shared" si="1"/>
        <v>2.9690999999999996</v>
      </c>
      <c r="L19" s="295">
        <f t="shared" si="1"/>
        <v>2.9756999999999998</v>
      </c>
      <c r="M19" s="295">
        <f t="shared" si="1"/>
        <v>2.9750000000000001</v>
      </c>
      <c r="N19" s="294">
        <f t="shared" si="1"/>
        <v>2.9699000000000004</v>
      </c>
      <c r="O19" s="295">
        <f t="shared" si="1"/>
        <v>2.9886000000000004</v>
      </c>
      <c r="P19" s="295">
        <f t="shared" si="1"/>
        <v>2.9728999999999997</v>
      </c>
      <c r="Q19" s="295">
        <f t="shared" si="1"/>
        <v>2.9896000000000003</v>
      </c>
      <c r="R19" s="295">
        <f t="shared" si="1"/>
        <v>2.9659</v>
      </c>
      <c r="S19" s="295">
        <f t="shared" si="1"/>
        <v>2.9801999999999995</v>
      </c>
      <c r="T19" s="295">
        <f t="shared" si="1"/>
        <v>2.9758000000000004</v>
      </c>
      <c r="U19" s="296">
        <f t="shared" si="1"/>
        <v>2.9751000000000003</v>
      </c>
      <c r="V19" s="295">
        <f t="shared" si="1"/>
        <v>2.98</v>
      </c>
      <c r="W19" s="295">
        <f t="shared" si="1"/>
        <v>2.9827999999999997</v>
      </c>
      <c r="X19" s="295">
        <f t="shared" si="1"/>
        <v>2.9775999999999998</v>
      </c>
      <c r="Y19" s="295">
        <f t="shared" si="1"/>
        <v>2.9792000000000001</v>
      </c>
      <c r="Z19" s="295">
        <f t="shared" si="1"/>
        <v>2.9695</v>
      </c>
      <c r="AA19" s="295">
        <f t="shared" si="1"/>
        <v>2.9786000000000001</v>
      </c>
      <c r="AB19" s="295">
        <f t="shared" si="1"/>
        <v>2.9828999999999999</v>
      </c>
      <c r="AC19" s="295">
        <f t="shared" si="1"/>
        <v>2.9683999999999999</v>
      </c>
      <c r="AD19" s="294">
        <f t="shared" si="1"/>
        <v>2.9744999999999999</v>
      </c>
      <c r="AE19" s="296">
        <f t="shared" si="1"/>
        <v>3.0219999999999998</v>
      </c>
    </row>
    <row r="20" spans="1:32" x14ac:dyDescent="0.2">
      <c r="A20" s="285" t="s">
        <v>24</v>
      </c>
      <c r="B20" s="175">
        <v>3.6799999999999999E-2</v>
      </c>
      <c r="C20" s="63">
        <v>3.8100000000000002E-2</v>
      </c>
      <c r="D20" s="63">
        <v>3.78E-2</v>
      </c>
      <c r="E20" s="71">
        <v>3.3399999999999999E-2</v>
      </c>
      <c r="F20" s="63">
        <v>1.8499999999999999E-2</v>
      </c>
      <c r="G20" s="63">
        <v>2.7E-2</v>
      </c>
      <c r="H20" s="63">
        <v>2.2200000000000001E-2</v>
      </c>
      <c r="I20" s="63">
        <v>4.2299999999999997E-2</v>
      </c>
      <c r="J20" s="63">
        <v>2.2100000000000002E-2</v>
      </c>
      <c r="K20" s="63">
        <v>2.47E-2</v>
      </c>
      <c r="L20" s="63">
        <v>1.72E-2</v>
      </c>
      <c r="M20" s="63">
        <v>1.77E-2</v>
      </c>
      <c r="N20" s="175">
        <v>3.61E-2</v>
      </c>
      <c r="O20" s="63">
        <v>3.6900000000000002E-2</v>
      </c>
      <c r="P20" s="63">
        <v>3.5999999999999997E-2</v>
      </c>
      <c r="Q20" s="63">
        <v>3.6200000000000003E-2</v>
      </c>
      <c r="R20" s="63">
        <v>4.36E-2</v>
      </c>
      <c r="S20" s="63">
        <v>4.65E-2</v>
      </c>
      <c r="T20" s="63">
        <v>4.7100000000000003E-2</v>
      </c>
      <c r="U20" s="71">
        <v>4.58E-2</v>
      </c>
      <c r="V20" s="63">
        <v>6.0299999999999999E-2</v>
      </c>
      <c r="W20" s="63">
        <v>5.5800000000000002E-2</v>
      </c>
      <c r="X20" s="63">
        <v>5.5800000000000002E-2</v>
      </c>
      <c r="Y20" s="63">
        <v>5.8200000000000002E-2</v>
      </c>
      <c r="Z20" s="63">
        <v>5.7299999999999997E-2</v>
      </c>
      <c r="AA20" s="63">
        <v>5.8599999999999999E-2</v>
      </c>
      <c r="AB20" s="63">
        <v>5.6399999999999999E-2</v>
      </c>
      <c r="AC20" s="63">
        <v>5.9400000000000001E-2</v>
      </c>
      <c r="AD20" s="175">
        <v>0.1268</v>
      </c>
      <c r="AE20" s="71">
        <v>0.1082</v>
      </c>
    </row>
    <row r="21" spans="1:32" ht="14.25" x14ac:dyDescent="0.2">
      <c r="A21" s="285" t="s">
        <v>179</v>
      </c>
      <c r="B21" s="175">
        <v>4.4600000000000001E-2</v>
      </c>
      <c r="C21" s="63">
        <v>2.1600000000000001E-2</v>
      </c>
      <c r="D21" s="63">
        <v>2.7099999999999999E-2</v>
      </c>
      <c r="E21" s="71">
        <v>1.9699999999999999E-2</v>
      </c>
      <c r="F21" s="63">
        <v>2.06E-2</v>
      </c>
      <c r="G21" s="63">
        <v>0</v>
      </c>
      <c r="H21" s="63">
        <v>2.0500000000000001E-2</v>
      </c>
      <c r="I21" s="63">
        <v>0</v>
      </c>
      <c r="J21" s="63">
        <v>6.9500000000000006E-2</v>
      </c>
      <c r="K21" s="63">
        <v>6.4600000000000005E-2</v>
      </c>
      <c r="L21" s="63">
        <v>5.4600000000000003E-2</v>
      </c>
      <c r="M21" s="63">
        <v>5.5100000000000003E-2</v>
      </c>
      <c r="N21" s="175">
        <v>7.1400000000000005E-2</v>
      </c>
      <c r="O21" s="63">
        <v>3.3500000000000002E-2</v>
      </c>
      <c r="P21" s="63">
        <v>5.8099999999999999E-2</v>
      </c>
      <c r="Q21" s="63">
        <v>3.39E-2</v>
      </c>
      <c r="R21" s="63">
        <v>7.8E-2</v>
      </c>
      <c r="S21" s="63">
        <v>4.5400000000000003E-2</v>
      </c>
      <c r="T21" s="63">
        <v>5.6500000000000002E-2</v>
      </c>
      <c r="U21" s="71">
        <v>5.0099999999999999E-2</v>
      </c>
      <c r="V21" s="63">
        <v>4.9700000000000001E-2</v>
      </c>
      <c r="W21" s="63">
        <v>4.41E-2</v>
      </c>
      <c r="X21" s="63">
        <v>5.3900000000000003E-2</v>
      </c>
      <c r="Y21" s="63">
        <v>4.4900000000000002E-2</v>
      </c>
      <c r="Z21" s="63">
        <v>6.9000000000000006E-2</v>
      </c>
      <c r="AA21" s="63">
        <v>5.6000000000000001E-2</v>
      </c>
      <c r="AB21" s="63">
        <v>5.2699999999999997E-2</v>
      </c>
      <c r="AC21" s="63">
        <v>6.7299999999999999E-2</v>
      </c>
      <c r="AD21" s="175">
        <v>6.4600000000000005E-2</v>
      </c>
      <c r="AE21" s="71">
        <v>2.4899999999999999E-2</v>
      </c>
      <c r="AF21" s="29"/>
    </row>
    <row r="22" spans="1:32" s="29" customFormat="1" x14ac:dyDescent="0.2">
      <c r="A22" s="285" t="s">
        <v>20</v>
      </c>
      <c r="B22" s="175">
        <v>1.5599999999999999E-2</v>
      </c>
      <c r="C22" s="63">
        <v>1.7600000000000001E-2</v>
      </c>
      <c r="D22" s="63">
        <v>1.7399999999999999E-2</v>
      </c>
      <c r="E22" s="71">
        <v>1.5299999999999999E-2</v>
      </c>
      <c r="F22" s="63"/>
      <c r="G22" s="63">
        <v>7.4000000000000003E-3</v>
      </c>
      <c r="H22" s="63"/>
      <c r="I22" s="63">
        <v>8.3999999999999995E-3</v>
      </c>
      <c r="J22" s="63">
        <v>0</v>
      </c>
      <c r="K22" s="63">
        <v>0</v>
      </c>
      <c r="L22" s="63">
        <v>9.4999999999999998E-3</v>
      </c>
      <c r="M22" s="63">
        <v>9.7999999999999997E-3</v>
      </c>
      <c r="N22" s="175">
        <v>1.4500000000000001E-2</v>
      </c>
      <c r="O22" s="63">
        <v>1.2200000000000001E-2</v>
      </c>
      <c r="P22" s="63">
        <v>1.2E-2</v>
      </c>
      <c r="Q22" s="63">
        <v>1.0800000000000001E-2</v>
      </c>
      <c r="R22" s="63">
        <v>1.2E-2</v>
      </c>
      <c r="S22" s="63">
        <v>1.17E-2</v>
      </c>
      <c r="T22" s="63">
        <v>1.1900000000000001E-2</v>
      </c>
      <c r="U22" s="71">
        <v>1.3100000000000001E-2</v>
      </c>
      <c r="V22" s="63">
        <v>1.5299999999999999E-2</v>
      </c>
      <c r="W22" s="63">
        <v>1.6199999999999999E-2</v>
      </c>
      <c r="X22" s="63">
        <v>1.23E-2</v>
      </c>
      <c r="Y22" s="63">
        <v>1.7000000000000001E-2</v>
      </c>
      <c r="Z22" s="63">
        <v>1.0999999999999999E-2</v>
      </c>
      <c r="AA22" s="63">
        <v>1.4999999999999999E-2</v>
      </c>
      <c r="AB22" s="63">
        <v>1.46E-2</v>
      </c>
      <c r="AC22" s="63">
        <v>1.3599999999999999E-2</v>
      </c>
      <c r="AD22" s="175">
        <v>0</v>
      </c>
      <c r="AE22" s="71">
        <v>2.47E-2</v>
      </c>
      <c r="AF22"/>
    </row>
    <row r="23" spans="1:32" x14ac:dyDescent="0.2">
      <c r="A23" s="285" t="s">
        <v>5</v>
      </c>
      <c r="B23" s="175">
        <v>1.9409000000000001</v>
      </c>
      <c r="C23" s="63">
        <v>1.9507000000000001</v>
      </c>
      <c r="D23" s="63">
        <v>1.9447000000000001</v>
      </c>
      <c r="E23" s="71">
        <v>1.9552</v>
      </c>
      <c r="F23" s="63">
        <v>1.9817</v>
      </c>
      <c r="G23" s="63">
        <v>1.9885999999999999</v>
      </c>
      <c r="H23" s="63">
        <v>1.9811000000000001</v>
      </c>
      <c r="I23" s="63">
        <v>1.9713000000000001</v>
      </c>
      <c r="J23" s="63">
        <v>1.9416</v>
      </c>
      <c r="K23" s="63">
        <v>1.9416</v>
      </c>
      <c r="L23" s="63">
        <v>1.9430000000000001</v>
      </c>
      <c r="M23" s="63">
        <v>1.9423999999999999</v>
      </c>
      <c r="N23" s="175">
        <v>1.9080999999999999</v>
      </c>
      <c r="O23" s="63">
        <v>1.9287000000000001</v>
      </c>
      <c r="P23" s="63">
        <v>1.921</v>
      </c>
      <c r="Q23" s="63">
        <v>1.9295</v>
      </c>
      <c r="R23" s="63">
        <v>1.9004000000000001</v>
      </c>
      <c r="S23" s="63">
        <v>1.9160999999999999</v>
      </c>
      <c r="T23" s="63">
        <v>1.9088000000000001</v>
      </c>
      <c r="U23" s="71">
        <v>1.9157999999999999</v>
      </c>
      <c r="V23" s="63">
        <v>1.8948</v>
      </c>
      <c r="W23" s="63">
        <v>1.901</v>
      </c>
      <c r="X23" s="63">
        <v>1.9004000000000001</v>
      </c>
      <c r="Y23" s="63">
        <v>1.9008</v>
      </c>
      <c r="Z23" s="63">
        <v>1.8932</v>
      </c>
      <c r="AA23" s="63">
        <v>1.8917999999999999</v>
      </c>
      <c r="AB23" s="63">
        <v>1.8933</v>
      </c>
      <c r="AC23" s="63">
        <v>1.8912</v>
      </c>
      <c r="AD23" s="175">
        <v>1.8340000000000001</v>
      </c>
      <c r="AE23" s="71">
        <v>1.8203</v>
      </c>
    </row>
    <row r="24" spans="1:32" x14ac:dyDescent="0.2">
      <c r="A24" s="283" t="s">
        <v>160</v>
      </c>
      <c r="B24" s="294">
        <f>SUM(B20:B23)</f>
        <v>2.0379</v>
      </c>
      <c r="C24" s="295">
        <f t="shared" ref="C24:AE24" si="2">SUM(C20:C23)</f>
        <v>2.028</v>
      </c>
      <c r="D24" s="295">
        <f t="shared" si="2"/>
        <v>2.0270000000000001</v>
      </c>
      <c r="E24" s="296">
        <f t="shared" si="2"/>
        <v>2.0236000000000001</v>
      </c>
      <c r="F24" s="295">
        <f t="shared" si="2"/>
        <v>2.0207999999999999</v>
      </c>
      <c r="G24" s="295">
        <f t="shared" si="2"/>
        <v>2.0230000000000001</v>
      </c>
      <c r="H24" s="295">
        <f t="shared" si="2"/>
        <v>2.0238</v>
      </c>
      <c r="I24" s="295">
        <f t="shared" si="2"/>
        <v>2.0220000000000002</v>
      </c>
      <c r="J24" s="295">
        <f t="shared" si="2"/>
        <v>2.0331999999999999</v>
      </c>
      <c r="K24" s="295">
        <f t="shared" si="2"/>
        <v>2.0308999999999999</v>
      </c>
      <c r="L24" s="295">
        <f t="shared" si="2"/>
        <v>2.0243000000000002</v>
      </c>
      <c r="M24" s="295">
        <f t="shared" si="2"/>
        <v>2.0249999999999999</v>
      </c>
      <c r="N24" s="294">
        <f t="shared" si="2"/>
        <v>2.0301</v>
      </c>
      <c r="O24" s="295">
        <f t="shared" si="2"/>
        <v>2.0113000000000003</v>
      </c>
      <c r="P24" s="295">
        <f t="shared" si="2"/>
        <v>2.0270999999999999</v>
      </c>
      <c r="Q24" s="295">
        <f t="shared" si="2"/>
        <v>2.0104000000000002</v>
      </c>
      <c r="R24" s="295">
        <f t="shared" si="2"/>
        <v>2.0340000000000003</v>
      </c>
      <c r="S24" s="295">
        <f t="shared" si="2"/>
        <v>2.0196999999999998</v>
      </c>
      <c r="T24" s="295">
        <f t="shared" si="2"/>
        <v>2.0243000000000002</v>
      </c>
      <c r="U24" s="296">
        <f t="shared" si="2"/>
        <v>2.0247999999999999</v>
      </c>
      <c r="V24" s="295">
        <f t="shared" si="2"/>
        <v>2.0201000000000002</v>
      </c>
      <c r="W24" s="295">
        <f t="shared" si="2"/>
        <v>2.0171000000000001</v>
      </c>
      <c r="X24" s="295">
        <f t="shared" si="2"/>
        <v>2.0224000000000002</v>
      </c>
      <c r="Y24" s="295">
        <f t="shared" si="2"/>
        <v>2.0209000000000001</v>
      </c>
      <c r="Z24" s="295">
        <f t="shared" si="2"/>
        <v>2.0305</v>
      </c>
      <c r="AA24" s="295">
        <f t="shared" si="2"/>
        <v>2.0213999999999999</v>
      </c>
      <c r="AB24" s="295">
        <f t="shared" si="2"/>
        <v>2.0169999999999999</v>
      </c>
      <c r="AC24" s="295">
        <f t="shared" si="2"/>
        <v>2.0314999999999999</v>
      </c>
      <c r="AD24" s="294">
        <f t="shared" si="2"/>
        <v>2.0254000000000003</v>
      </c>
      <c r="AE24" s="296">
        <f t="shared" si="2"/>
        <v>1.9781</v>
      </c>
    </row>
    <row r="25" spans="1:32" x14ac:dyDescent="0.2">
      <c r="A25" s="285" t="s">
        <v>21</v>
      </c>
      <c r="B25" s="175">
        <v>2.9466999999999999</v>
      </c>
      <c r="C25" s="63">
        <v>2.9544000000000001</v>
      </c>
      <c r="D25" s="63">
        <v>2.9556</v>
      </c>
      <c r="E25" s="71">
        <v>2.9609999999999999</v>
      </c>
      <c r="F25" s="63">
        <v>2.9790999999999999</v>
      </c>
      <c r="G25" s="63">
        <v>2.9885000000000002</v>
      </c>
      <c r="H25" s="63">
        <v>2.9763000000000002</v>
      </c>
      <c r="I25" s="63">
        <v>2.9794</v>
      </c>
      <c r="J25" s="63">
        <v>2.9666999999999999</v>
      </c>
      <c r="K25" s="63">
        <v>2.9691999999999998</v>
      </c>
      <c r="L25" s="63">
        <v>2.9662999999999999</v>
      </c>
      <c r="M25" s="63">
        <v>2.9651999999999998</v>
      </c>
      <c r="N25" s="175">
        <v>2.9554</v>
      </c>
      <c r="O25" s="63">
        <v>2.9763999999999999</v>
      </c>
      <c r="P25" s="63">
        <v>2.9609999999999999</v>
      </c>
      <c r="Q25" s="63">
        <v>2.9790000000000001</v>
      </c>
      <c r="R25" s="63">
        <v>2.9539</v>
      </c>
      <c r="S25" s="63">
        <v>2.9685000000000001</v>
      </c>
      <c r="T25" s="63">
        <v>2.964</v>
      </c>
      <c r="U25" s="71">
        <v>2.9620000000000002</v>
      </c>
      <c r="V25" s="63">
        <v>2.9647000000000001</v>
      </c>
      <c r="W25" s="63">
        <v>2.9666000000000001</v>
      </c>
      <c r="X25" s="63">
        <v>2.9653</v>
      </c>
      <c r="Y25" s="63">
        <v>2.9621</v>
      </c>
      <c r="Z25" s="63">
        <v>2.9584999999999999</v>
      </c>
      <c r="AA25" s="63">
        <v>2.9636</v>
      </c>
      <c r="AB25" s="63">
        <v>2.9681999999999999</v>
      </c>
      <c r="AC25" s="63">
        <v>2.9548999999999999</v>
      </c>
      <c r="AD25" s="175">
        <v>2.9746000000000001</v>
      </c>
      <c r="AE25" s="71">
        <v>2.9973000000000001</v>
      </c>
    </row>
    <row r="26" spans="1:32" x14ac:dyDescent="0.2">
      <c r="A26" s="285" t="s">
        <v>6</v>
      </c>
      <c r="B26" s="175">
        <v>5.33E-2</v>
      </c>
      <c r="C26" s="63">
        <v>4.5600000000000002E-2</v>
      </c>
      <c r="D26" s="63">
        <v>4.4400000000000002E-2</v>
      </c>
      <c r="E26" s="71">
        <v>3.9E-2</v>
      </c>
      <c r="F26" s="63">
        <v>2.0899999999999998E-2</v>
      </c>
      <c r="G26" s="63">
        <v>1.15E-2</v>
      </c>
      <c r="H26" s="63">
        <v>2.3699999999999999E-2</v>
      </c>
      <c r="I26" s="63">
        <v>2.06E-2</v>
      </c>
      <c r="J26" s="63">
        <v>3.3300000000000003E-2</v>
      </c>
      <c r="K26" s="63">
        <v>3.0800000000000001E-2</v>
      </c>
      <c r="L26" s="63">
        <v>3.3700000000000001E-2</v>
      </c>
      <c r="M26" s="63">
        <v>3.4799999999999998E-2</v>
      </c>
      <c r="N26" s="175">
        <v>4.4600000000000001E-2</v>
      </c>
      <c r="O26" s="63">
        <v>2.3599999999999999E-2</v>
      </c>
      <c r="P26" s="63">
        <v>3.9E-2</v>
      </c>
      <c r="Q26" s="63">
        <v>2.1000000000000001E-2</v>
      </c>
      <c r="R26" s="63">
        <v>4.6100000000000002E-2</v>
      </c>
      <c r="S26" s="63">
        <v>3.15E-2</v>
      </c>
      <c r="T26" s="63">
        <v>3.5999999999999997E-2</v>
      </c>
      <c r="U26" s="71">
        <v>3.7999999999999999E-2</v>
      </c>
      <c r="V26" s="63">
        <v>3.5299999999999998E-2</v>
      </c>
      <c r="W26" s="63">
        <v>3.3399999999999999E-2</v>
      </c>
      <c r="X26" s="63">
        <v>3.4700000000000002E-2</v>
      </c>
      <c r="Y26" s="63">
        <v>3.7900000000000003E-2</v>
      </c>
      <c r="Z26" s="63">
        <v>4.1500000000000002E-2</v>
      </c>
      <c r="AA26" s="63">
        <v>3.6400000000000002E-2</v>
      </c>
      <c r="AB26" s="63">
        <v>3.1800000000000002E-2</v>
      </c>
      <c r="AC26" s="63">
        <v>4.5100000000000001E-2</v>
      </c>
      <c r="AD26" s="175">
        <v>2.5399999999999999E-2</v>
      </c>
      <c r="AE26" s="71">
        <v>2.7000000000000001E-3</v>
      </c>
      <c r="AF26" s="29"/>
    </row>
    <row r="27" spans="1:32" s="29" customFormat="1" x14ac:dyDescent="0.2">
      <c r="A27" s="283" t="s">
        <v>161</v>
      </c>
      <c r="B27" s="294">
        <f>SUM(B25:B26)</f>
        <v>3</v>
      </c>
      <c r="C27" s="295">
        <f t="shared" ref="C27:AE27" si="3">SUM(C25:C26)</f>
        <v>3</v>
      </c>
      <c r="D27" s="295">
        <f t="shared" si="3"/>
        <v>3</v>
      </c>
      <c r="E27" s="296">
        <f t="shared" si="3"/>
        <v>3</v>
      </c>
      <c r="F27" s="295">
        <f t="shared" si="3"/>
        <v>3</v>
      </c>
      <c r="G27" s="295">
        <f t="shared" si="3"/>
        <v>3</v>
      </c>
      <c r="H27" s="295">
        <f t="shared" si="3"/>
        <v>3</v>
      </c>
      <c r="I27" s="295">
        <f t="shared" si="3"/>
        <v>3</v>
      </c>
      <c r="J27" s="295">
        <f t="shared" si="3"/>
        <v>3</v>
      </c>
      <c r="K27" s="295">
        <f t="shared" si="3"/>
        <v>3</v>
      </c>
      <c r="L27" s="295">
        <f t="shared" si="3"/>
        <v>3</v>
      </c>
      <c r="M27" s="295">
        <f t="shared" si="3"/>
        <v>3</v>
      </c>
      <c r="N27" s="294">
        <f t="shared" si="3"/>
        <v>3</v>
      </c>
      <c r="O27" s="295">
        <f t="shared" si="3"/>
        <v>3</v>
      </c>
      <c r="P27" s="295">
        <f t="shared" si="3"/>
        <v>3</v>
      </c>
      <c r="Q27" s="295">
        <f t="shared" si="3"/>
        <v>3</v>
      </c>
      <c r="R27" s="295">
        <f t="shared" si="3"/>
        <v>3</v>
      </c>
      <c r="S27" s="295">
        <f t="shared" si="3"/>
        <v>3</v>
      </c>
      <c r="T27" s="295">
        <f t="shared" si="3"/>
        <v>3</v>
      </c>
      <c r="U27" s="296">
        <f t="shared" si="3"/>
        <v>3</v>
      </c>
      <c r="V27" s="295">
        <f t="shared" si="3"/>
        <v>3</v>
      </c>
      <c r="W27" s="295">
        <f t="shared" si="3"/>
        <v>3</v>
      </c>
      <c r="X27" s="295">
        <f t="shared" si="3"/>
        <v>3</v>
      </c>
      <c r="Y27" s="295">
        <f t="shared" si="3"/>
        <v>3</v>
      </c>
      <c r="Z27" s="295">
        <f t="shared" si="3"/>
        <v>3</v>
      </c>
      <c r="AA27" s="295">
        <f t="shared" si="3"/>
        <v>3</v>
      </c>
      <c r="AB27" s="295">
        <f t="shared" si="3"/>
        <v>3</v>
      </c>
      <c r="AC27" s="295">
        <f t="shared" si="3"/>
        <v>3</v>
      </c>
      <c r="AD27" s="294">
        <f t="shared" si="3"/>
        <v>3</v>
      </c>
      <c r="AE27" s="296">
        <f t="shared" si="3"/>
        <v>3</v>
      </c>
      <c r="AF27"/>
    </row>
    <row r="28" spans="1:32" x14ac:dyDescent="0.2">
      <c r="A28" s="287" t="s">
        <v>118</v>
      </c>
      <c r="B28" s="297">
        <f>B19+B24+B27</f>
        <v>8.0000999999999998</v>
      </c>
      <c r="C28" s="298">
        <f t="shared" ref="C28:AE28" si="4">C19+C24+C27</f>
        <v>8.0000999999999998</v>
      </c>
      <c r="D28" s="298">
        <f t="shared" si="4"/>
        <v>8.0000999999999998</v>
      </c>
      <c r="E28" s="299">
        <f t="shared" si="4"/>
        <v>7.9999000000000002</v>
      </c>
      <c r="F28" s="298">
        <f t="shared" si="4"/>
        <v>8</v>
      </c>
      <c r="G28" s="298">
        <f t="shared" si="4"/>
        <v>7.9906000000000006</v>
      </c>
      <c r="H28" s="298">
        <f t="shared" si="4"/>
        <v>8.0000999999999998</v>
      </c>
      <c r="I28" s="298">
        <f t="shared" si="4"/>
        <v>7.9951000000000008</v>
      </c>
      <c r="J28" s="298">
        <f t="shared" si="4"/>
        <v>7.9999000000000002</v>
      </c>
      <c r="K28" s="298">
        <f t="shared" si="4"/>
        <v>8</v>
      </c>
      <c r="L28" s="298">
        <f t="shared" si="4"/>
        <v>8</v>
      </c>
      <c r="M28" s="298">
        <f t="shared" si="4"/>
        <v>8</v>
      </c>
      <c r="N28" s="297">
        <f t="shared" si="4"/>
        <v>8</v>
      </c>
      <c r="O28" s="298">
        <f t="shared" si="4"/>
        <v>7.9999000000000002</v>
      </c>
      <c r="P28" s="298">
        <f t="shared" si="4"/>
        <v>8</v>
      </c>
      <c r="Q28" s="298">
        <f t="shared" si="4"/>
        <v>8</v>
      </c>
      <c r="R28" s="298">
        <f t="shared" si="4"/>
        <v>7.9999000000000002</v>
      </c>
      <c r="S28" s="298">
        <f t="shared" si="4"/>
        <v>7.9998999999999993</v>
      </c>
      <c r="T28" s="298">
        <f t="shared" si="4"/>
        <v>8.0000999999999998</v>
      </c>
      <c r="U28" s="299">
        <f t="shared" si="4"/>
        <v>7.9999000000000002</v>
      </c>
      <c r="V28" s="298">
        <f t="shared" si="4"/>
        <v>8.0000999999999998</v>
      </c>
      <c r="W28" s="298">
        <f t="shared" si="4"/>
        <v>7.9999000000000002</v>
      </c>
      <c r="X28" s="298">
        <f t="shared" si="4"/>
        <v>8</v>
      </c>
      <c r="Y28" s="298">
        <f t="shared" si="4"/>
        <v>8.0000999999999998</v>
      </c>
      <c r="Z28" s="298">
        <f t="shared" si="4"/>
        <v>8</v>
      </c>
      <c r="AA28" s="298">
        <f t="shared" si="4"/>
        <v>8</v>
      </c>
      <c r="AB28" s="298">
        <f t="shared" si="4"/>
        <v>7.9999000000000002</v>
      </c>
      <c r="AC28" s="298">
        <f t="shared" si="4"/>
        <v>7.9999000000000002</v>
      </c>
      <c r="AD28" s="297">
        <f t="shared" si="4"/>
        <v>7.9999000000000002</v>
      </c>
      <c r="AE28" s="299">
        <f t="shared" si="4"/>
        <v>8.0000999999999998</v>
      </c>
    </row>
    <row r="29" spans="1:32" x14ac:dyDescent="0.2">
      <c r="A29" s="287" t="s">
        <v>119</v>
      </c>
      <c r="B29" s="297">
        <v>12</v>
      </c>
      <c r="C29" s="298">
        <v>12</v>
      </c>
      <c r="D29" s="298">
        <v>12</v>
      </c>
      <c r="E29" s="299">
        <v>12</v>
      </c>
      <c r="F29" s="298">
        <v>12</v>
      </c>
      <c r="G29" s="298">
        <v>12</v>
      </c>
      <c r="H29" s="298">
        <v>12</v>
      </c>
      <c r="I29" s="298">
        <v>12</v>
      </c>
      <c r="J29" s="298">
        <v>12</v>
      </c>
      <c r="K29" s="298">
        <v>12</v>
      </c>
      <c r="L29" s="298">
        <v>12</v>
      </c>
      <c r="M29" s="298">
        <v>12</v>
      </c>
      <c r="N29" s="297">
        <v>12</v>
      </c>
      <c r="O29" s="298">
        <v>12</v>
      </c>
      <c r="P29" s="298">
        <v>12</v>
      </c>
      <c r="Q29" s="298">
        <v>12</v>
      </c>
      <c r="R29" s="298">
        <v>12</v>
      </c>
      <c r="S29" s="298">
        <v>12</v>
      </c>
      <c r="T29" s="298">
        <v>12</v>
      </c>
      <c r="U29" s="299">
        <v>12</v>
      </c>
      <c r="V29" s="298">
        <v>12</v>
      </c>
      <c r="W29" s="298">
        <v>12</v>
      </c>
      <c r="X29" s="298">
        <v>12</v>
      </c>
      <c r="Y29" s="298">
        <v>12</v>
      </c>
      <c r="Z29" s="298">
        <v>12</v>
      </c>
      <c r="AA29" s="298">
        <v>12</v>
      </c>
      <c r="AB29" s="298">
        <v>12</v>
      </c>
      <c r="AC29" s="298">
        <v>12</v>
      </c>
      <c r="AD29" s="297">
        <v>12</v>
      </c>
      <c r="AE29" s="299">
        <v>12</v>
      </c>
      <c r="AF29" s="29"/>
    </row>
    <row r="30" spans="1:32" s="29" customFormat="1" x14ac:dyDescent="0.2">
      <c r="A30" s="288" t="s">
        <v>16</v>
      </c>
      <c r="B30" s="294">
        <f>B17/(B17+B16+B21)</f>
        <v>0.80895454199345163</v>
      </c>
      <c r="C30" s="295">
        <f t="shared" ref="C30:AE30" si="5">C17/(C17+C16+C21)</f>
        <v>0.8065529794979881</v>
      </c>
      <c r="D30" s="295">
        <f t="shared" si="5"/>
        <v>0.80768496237729659</v>
      </c>
      <c r="E30" s="296">
        <f t="shared" si="5"/>
        <v>0.80569373230274732</v>
      </c>
      <c r="F30" s="295">
        <f t="shared" si="5"/>
        <v>0.8135083713850837</v>
      </c>
      <c r="G30" s="295">
        <f t="shared" si="5"/>
        <v>0.81645131518227965</v>
      </c>
      <c r="H30" s="295">
        <f t="shared" si="5"/>
        <v>0.81374714394516368</v>
      </c>
      <c r="I30" s="295">
        <f t="shared" si="5"/>
        <v>0.8122386341837714</v>
      </c>
      <c r="J30" s="295">
        <f t="shared" si="5"/>
        <v>0.79469342760481987</v>
      </c>
      <c r="K30" s="295">
        <f t="shared" si="5"/>
        <v>0.79485428051001816</v>
      </c>
      <c r="L30" s="295">
        <f t="shared" si="5"/>
        <v>0.79248085933036216</v>
      </c>
      <c r="M30" s="295">
        <f t="shared" si="5"/>
        <v>0.79475800333788504</v>
      </c>
      <c r="N30" s="294">
        <f t="shared" si="5"/>
        <v>0.82015184464537794</v>
      </c>
      <c r="O30" s="295">
        <f t="shared" si="5"/>
        <v>0.82309846189252422</v>
      </c>
      <c r="P30" s="295">
        <f t="shared" si="5"/>
        <v>0.81882065383440261</v>
      </c>
      <c r="Q30" s="295">
        <f t="shared" si="5"/>
        <v>0.82085377069282639</v>
      </c>
      <c r="R30" s="295">
        <f t="shared" si="5"/>
        <v>0.82190472552240523</v>
      </c>
      <c r="S30" s="295">
        <f t="shared" si="5"/>
        <v>0.82122048451395291</v>
      </c>
      <c r="T30" s="295">
        <f t="shared" si="5"/>
        <v>0.82071132914303235</v>
      </c>
      <c r="U30" s="296">
        <f t="shared" si="5"/>
        <v>0.82195777351247601</v>
      </c>
      <c r="V30" s="295">
        <f t="shared" si="5"/>
        <v>0.80751475707582865</v>
      </c>
      <c r="W30" s="295">
        <f t="shared" si="5"/>
        <v>0.80824196597353504</v>
      </c>
      <c r="X30" s="295">
        <f t="shared" si="5"/>
        <v>0.80949494184063953</v>
      </c>
      <c r="Y30" s="295">
        <f t="shared" si="5"/>
        <v>0.80852997992500286</v>
      </c>
      <c r="Z30" s="295">
        <f t="shared" si="5"/>
        <v>0.80875802189505464</v>
      </c>
      <c r="AA30" s="295">
        <f t="shared" si="5"/>
        <v>0.80713746223564953</v>
      </c>
      <c r="AB30" s="295">
        <f t="shared" si="5"/>
        <v>0.80981479385915278</v>
      </c>
      <c r="AC30" s="295">
        <f t="shared" si="5"/>
        <v>0.81024244487310415</v>
      </c>
      <c r="AD30" s="294">
        <f t="shared" si="5"/>
        <v>0.83683323114653585</v>
      </c>
      <c r="AE30" s="296">
        <f t="shared" si="5"/>
        <v>0.83843315138002605</v>
      </c>
      <c r="AF30"/>
    </row>
    <row r="31" spans="1:32" x14ac:dyDescent="0.2">
      <c r="A31" s="285" t="s">
        <v>73</v>
      </c>
      <c r="B31" s="176">
        <v>15.4343255959587</v>
      </c>
      <c r="C31" s="64">
        <v>16.258379952070463</v>
      </c>
      <c r="D31" s="64">
        <v>16.024491773568851</v>
      </c>
      <c r="E31" s="73">
        <v>16.399537185331315</v>
      </c>
      <c r="F31" s="64">
        <v>15.758098218735064</v>
      </c>
      <c r="G31" s="64">
        <v>16.08301418295239</v>
      </c>
      <c r="H31" s="64">
        <v>15.743497432660014</v>
      </c>
      <c r="I31" s="64">
        <v>16.45988761438548</v>
      </c>
      <c r="J31" s="64">
        <v>15.863982860635096</v>
      </c>
      <c r="K31" s="64">
        <v>16.03216725107654</v>
      </c>
      <c r="L31" s="64">
        <v>16.474643214037606</v>
      </c>
      <c r="M31" s="64">
        <v>16.335679771192584</v>
      </c>
      <c r="N31" s="176">
        <v>13.468273334576377</v>
      </c>
      <c r="O31" s="64">
        <v>14.310734442087966</v>
      </c>
      <c r="P31" s="64">
        <v>14.003408363803638</v>
      </c>
      <c r="Q31" s="64">
        <v>14.504578229836934</v>
      </c>
      <c r="R31" s="64">
        <v>13.08923452136645</v>
      </c>
      <c r="S31" s="64">
        <v>14.125643764238477</v>
      </c>
      <c r="T31" s="64">
        <v>13.822900047183861</v>
      </c>
      <c r="U31" s="73">
        <v>13.906975085012919</v>
      </c>
      <c r="V31" s="64">
        <v>15.40345598161483</v>
      </c>
      <c r="W31" s="64">
        <v>15.526678322805781</v>
      </c>
      <c r="X31" s="64">
        <v>15.074604545187645</v>
      </c>
      <c r="Y31" s="64">
        <v>15.461510246141897</v>
      </c>
      <c r="Z31" s="64">
        <v>14.737468955219009</v>
      </c>
      <c r="AA31" s="64">
        <v>15.264120003375989</v>
      </c>
      <c r="AB31" s="64">
        <v>15.134848977201646</v>
      </c>
      <c r="AC31" s="64">
        <v>14.634705849713278</v>
      </c>
      <c r="AD31" s="176">
        <v>12.143889484451554</v>
      </c>
      <c r="AE31" s="73">
        <v>13.084809960037431</v>
      </c>
    </row>
    <row r="32" spans="1:32" x14ac:dyDescent="0.2">
      <c r="A32" s="285" t="s">
        <v>74</v>
      </c>
      <c r="B32" s="176">
        <v>71.729765258167106</v>
      </c>
      <c r="C32" s="64">
        <v>70.816782107082304</v>
      </c>
      <c r="D32" s="64">
        <v>71.1262431902651</v>
      </c>
      <c r="E32" s="73">
        <v>70.744985027339283</v>
      </c>
      <c r="F32" s="64">
        <v>71.760915986514178</v>
      </c>
      <c r="G32" s="64">
        <v>71.540471872748881</v>
      </c>
      <c r="H32" s="64">
        <v>71.79826357092432</v>
      </c>
      <c r="I32" s="64">
        <v>71.209518964162186</v>
      </c>
      <c r="J32" s="64">
        <v>70.467231873771638</v>
      </c>
      <c r="K32" s="64">
        <v>70.543933424100842</v>
      </c>
      <c r="L32" s="64">
        <v>69.913683251583578</v>
      </c>
      <c r="M32" s="64">
        <v>70.430586288840331</v>
      </c>
      <c r="N32" s="176">
        <v>72.383925258134894</v>
      </c>
      <c r="O32" s="64">
        <v>71.80021600347979</v>
      </c>
      <c r="P32" s="64">
        <v>72.118426615776514</v>
      </c>
      <c r="Q32" s="64">
        <v>71.650309915673304</v>
      </c>
      <c r="R32" s="64">
        <v>72.539839274928497</v>
      </c>
      <c r="S32" s="64">
        <v>71.887994323707957</v>
      </c>
      <c r="T32" s="64">
        <v>71.959951390337096</v>
      </c>
      <c r="U32" s="73">
        <v>71.969135132752612</v>
      </c>
      <c r="V32" s="64">
        <v>71.614076512691895</v>
      </c>
      <c r="W32" s="64">
        <v>71.669412875128046</v>
      </c>
      <c r="X32" s="64">
        <v>71.751613574776911</v>
      </c>
      <c r="Y32" s="64">
        <v>71.650674335596193</v>
      </c>
      <c r="Z32" s="64">
        <v>72.147428065069647</v>
      </c>
      <c r="AA32" s="64">
        <v>71.755669731416916</v>
      </c>
      <c r="AB32" s="64">
        <v>71.974107792685814</v>
      </c>
      <c r="AC32" s="64">
        <v>72.164467815695787</v>
      </c>
      <c r="AD32" s="176">
        <v>73.416157371650201</v>
      </c>
      <c r="AE32" s="73">
        <v>72.173684963841751</v>
      </c>
    </row>
    <row r="33" spans="1:31" x14ac:dyDescent="0.2">
      <c r="A33" s="285" t="s">
        <v>75</v>
      </c>
      <c r="B33" s="176">
        <v>11.596272702187894</v>
      </c>
      <c r="C33" s="64">
        <v>11.641018707958256</v>
      </c>
      <c r="D33" s="64">
        <v>11.645673661145254</v>
      </c>
      <c r="E33" s="73">
        <v>11.808122983123768</v>
      </c>
      <c r="F33" s="64">
        <v>11.694240784964865</v>
      </c>
      <c r="G33" s="64">
        <v>11.486851439906607</v>
      </c>
      <c r="H33" s="64">
        <v>11.621831077361753</v>
      </c>
      <c r="I33" s="64">
        <v>11.549339626158542</v>
      </c>
      <c r="J33" s="64">
        <v>12.379139446599584</v>
      </c>
      <c r="K33" s="64">
        <v>12.261091688093261</v>
      </c>
      <c r="L33" s="64">
        <v>12.307894790025509</v>
      </c>
      <c r="M33" s="64">
        <v>12.109337453149257</v>
      </c>
      <c r="N33" s="176">
        <v>12.549707800734886</v>
      </c>
      <c r="O33" s="64">
        <v>12.498695086801147</v>
      </c>
      <c r="P33" s="64">
        <v>12.403643095036539</v>
      </c>
      <c r="Q33" s="64">
        <v>12.496988406268491</v>
      </c>
      <c r="R33" s="64">
        <v>12.613210965347571</v>
      </c>
      <c r="S33" s="64">
        <v>12.457377564946201</v>
      </c>
      <c r="T33" s="64">
        <v>12.650180118642934</v>
      </c>
      <c r="U33" s="73">
        <v>12.604640372275121</v>
      </c>
      <c r="V33" s="64">
        <v>11.396824258359763</v>
      </c>
      <c r="W33" s="64">
        <v>11.288622816815693</v>
      </c>
      <c r="X33" s="64">
        <v>11.573047372842804</v>
      </c>
      <c r="Y33" s="64">
        <v>11.529548161573381</v>
      </c>
      <c r="Z33" s="64">
        <v>11.52410568416378</v>
      </c>
      <c r="AA33" s="64">
        <v>11.384036522015863</v>
      </c>
      <c r="AB33" s="64">
        <v>11.438642375791282</v>
      </c>
      <c r="AC33" s="64">
        <v>11.48193441098582</v>
      </c>
      <c r="AD33" s="176">
        <v>13.091980890075806</v>
      </c>
      <c r="AE33" s="73">
        <v>12.937459134807732</v>
      </c>
    </row>
    <row r="34" spans="1:31" x14ac:dyDescent="0.2">
      <c r="A34" s="285" t="s">
        <v>76</v>
      </c>
      <c r="B34" s="176">
        <v>0.67607418597271784</v>
      </c>
      <c r="C34" s="64">
        <v>0.83304075996200211</v>
      </c>
      <c r="D34" s="64">
        <v>0.72163740647128949</v>
      </c>
      <c r="E34" s="73">
        <v>0.64229244935990104</v>
      </c>
      <c r="F34" s="64">
        <v>0.55823048608418691</v>
      </c>
      <c r="G34" s="64">
        <v>0.69223282978684697</v>
      </c>
      <c r="H34" s="64">
        <v>0.58907603769668593</v>
      </c>
      <c r="I34" s="64">
        <v>0.4872027314577877</v>
      </c>
      <c r="J34" s="64">
        <v>0.71495116527621605</v>
      </c>
      <c r="K34" s="64">
        <v>0.60789956518342392</v>
      </c>
      <c r="L34" s="64">
        <v>0.79764570954004821</v>
      </c>
      <c r="M34" s="64">
        <v>0.61817370318936371</v>
      </c>
      <c r="N34" s="176">
        <v>0.81397862770104745</v>
      </c>
      <c r="O34" s="64">
        <v>0.86157606660851904</v>
      </c>
      <c r="P34" s="64">
        <v>0.80303591216466297</v>
      </c>
      <c r="Q34" s="64">
        <v>0.83039182728355099</v>
      </c>
      <c r="R34" s="64">
        <v>0.89146820475979072</v>
      </c>
      <c r="S34" s="64">
        <v>0.8660322512380515</v>
      </c>
      <c r="T34" s="64">
        <v>0.81648290654199673</v>
      </c>
      <c r="U34" s="73">
        <v>0.81542537831147499</v>
      </c>
      <c r="V34" s="64">
        <v>0.84596527330236071</v>
      </c>
      <c r="W34" s="64">
        <v>0.83769823109633812</v>
      </c>
      <c r="X34" s="64">
        <v>0.87126314792944271</v>
      </c>
      <c r="Y34" s="64">
        <v>0.64394914559425442</v>
      </c>
      <c r="Z34" s="64">
        <v>0.7730378675658226</v>
      </c>
      <c r="AA34" s="64">
        <v>0.83078624271450952</v>
      </c>
      <c r="AB34" s="64">
        <v>0.71670999843321004</v>
      </c>
      <c r="AC34" s="64">
        <v>0.88685512973474157</v>
      </c>
      <c r="AD34" s="176">
        <v>0</v>
      </c>
      <c r="AE34" s="73">
        <v>0.68475125878768572</v>
      </c>
    </row>
    <row r="35" spans="1:31" x14ac:dyDescent="0.2">
      <c r="A35" s="285" t="s">
        <v>77</v>
      </c>
      <c r="B35" s="176">
        <v>0.21401449038633033</v>
      </c>
      <c r="C35" s="64">
        <v>0.2223520733745232</v>
      </c>
      <c r="D35" s="64">
        <v>0.22110557741632253</v>
      </c>
      <c r="E35" s="73">
        <v>0.19769351805898999</v>
      </c>
      <c r="F35" s="64">
        <v>0.10808636209135673</v>
      </c>
      <c r="G35" s="64">
        <v>0.15487421458185524</v>
      </c>
      <c r="H35" s="64">
        <v>0.12875414790698728</v>
      </c>
      <c r="I35" s="64">
        <v>0.24541997398410811</v>
      </c>
      <c r="J35" s="64">
        <v>0.13871146008214683</v>
      </c>
      <c r="K35" s="64">
        <v>0.15361238172704234</v>
      </c>
      <c r="L35" s="64">
        <v>0.10691558469007445</v>
      </c>
      <c r="M35" s="64">
        <v>0.10863964468164086</v>
      </c>
      <c r="N35" s="176">
        <v>0.23204438566036772</v>
      </c>
      <c r="O35" s="64">
        <v>0.23618701238724346</v>
      </c>
      <c r="P35" s="64">
        <v>0.22782054394424134</v>
      </c>
      <c r="Q35" s="64">
        <v>0.2317683014281727</v>
      </c>
      <c r="R35" s="64">
        <v>0.28266858401180722</v>
      </c>
      <c r="S35" s="64">
        <v>0.29743759863629482</v>
      </c>
      <c r="T35" s="64">
        <v>0.30611025231175393</v>
      </c>
      <c r="U35" s="73">
        <v>0.29575391736611512</v>
      </c>
      <c r="V35" s="64">
        <v>0.35583916589468778</v>
      </c>
      <c r="W35" s="64">
        <v>0.32535796657516064</v>
      </c>
      <c r="X35" s="64">
        <v>0.33345074197609226</v>
      </c>
      <c r="Y35" s="64">
        <v>0.34612199301534569</v>
      </c>
      <c r="Z35" s="64">
        <v>0.34152324074061546</v>
      </c>
      <c r="AA35" s="64">
        <v>0.34592139872765842</v>
      </c>
      <c r="AB35" s="64">
        <v>0.33539853617114396</v>
      </c>
      <c r="AC35" s="64">
        <v>0.352426581791907</v>
      </c>
      <c r="AD35" s="176">
        <v>0.89274082505629804</v>
      </c>
      <c r="AE35" s="73">
        <v>0.76763540779329442</v>
      </c>
    </row>
    <row r="36" spans="1:31" x14ac:dyDescent="0.2">
      <c r="A36" s="285" t="s">
        <v>78</v>
      </c>
      <c r="B36" s="176">
        <v>0.25907747463835207</v>
      </c>
      <c r="C36" s="64">
        <v>0.12588657727542069</v>
      </c>
      <c r="D36" s="64">
        <v>0.15888340259655684</v>
      </c>
      <c r="E36" s="73">
        <v>0.11659351400367587</v>
      </c>
      <c r="F36" s="64">
        <v>0.12042816161035441</v>
      </c>
      <c r="G36" s="64">
        <v>0</v>
      </c>
      <c r="H36" s="64">
        <v>0.11857773345023255</v>
      </c>
      <c r="I36" s="64">
        <v>0</v>
      </c>
      <c r="J36" s="64">
        <v>0.4359831936353144</v>
      </c>
      <c r="K36" s="64">
        <v>0.40129568981889163</v>
      </c>
      <c r="L36" s="64">
        <v>0.34017054211461106</v>
      </c>
      <c r="M36" s="64">
        <v>0.33758407403785251</v>
      </c>
      <c r="N36" s="176">
        <v>0.45895976504504882</v>
      </c>
      <c r="O36" s="64">
        <v>0.21430518246017291</v>
      </c>
      <c r="P36" s="64">
        <v>0.36799605889485709</v>
      </c>
      <c r="Q36" s="64">
        <v>0.21707439672588946</v>
      </c>
      <c r="R36" s="64">
        <v>0.5057511492360659</v>
      </c>
      <c r="S36" s="64">
        <v>0.2905275301131659</v>
      </c>
      <c r="T36" s="64">
        <v>0.36720185589877224</v>
      </c>
      <c r="U36" s="73">
        <v>0.32334000703032145</v>
      </c>
      <c r="V36" s="64">
        <v>0.29358452648323996</v>
      </c>
      <c r="W36" s="64">
        <v>0.25749664196479299</v>
      </c>
      <c r="X36" s="64">
        <v>0.32233721623483086</v>
      </c>
      <c r="Y36" s="64">
        <v>0.26690038100461705</v>
      </c>
      <c r="Z36" s="64">
        <v>0.41081253485518809</v>
      </c>
      <c r="AA36" s="64">
        <v>0.33088369932771311</v>
      </c>
      <c r="AB36" s="64">
        <v>0.3132891517451673</v>
      </c>
      <c r="AC36" s="64">
        <v>0.39903143700151988</v>
      </c>
      <c r="AD36" s="176">
        <v>0.45523142876613465</v>
      </c>
      <c r="AE36" s="73">
        <v>0.17657702462685207</v>
      </c>
    </row>
    <row r="37" spans="1:31" x14ac:dyDescent="0.2">
      <c r="A37" s="290" t="s">
        <v>86</v>
      </c>
      <c r="B37" s="279">
        <v>9.0470292688908202E-2</v>
      </c>
      <c r="C37" s="6">
        <v>0.10253982227702424</v>
      </c>
      <c r="D37" s="6">
        <v>0.10196498853662717</v>
      </c>
      <c r="E37" s="277">
        <v>9.0775322783073431E-2</v>
      </c>
      <c r="F37" s="6">
        <v>0</v>
      </c>
      <c r="G37" s="6">
        <v>4.2555460023430788E-2</v>
      </c>
      <c r="H37" s="6">
        <v>0</v>
      </c>
      <c r="I37" s="6">
        <v>4.8631089851891018E-2</v>
      </c>
      <c r="J37" s="6">
        <v>0</v>
      </c>
      <c r="K37" s="6">
        <v>0</v>
      </c>
      <c r="L37" s="6">
        <v>5.904690800857125E-2</v>
      </c>
      <c r="M37" s="6">
        <v>5.9999064908974296E-2</v>
      </c>
      <c r="N37" s="279">
        <v>9.3110828147382182E-2</v>
      </c>
      <c r="O37" s="6">
        <v>7.8286206175168682E-2</v>
      </c>
      <c r="P37" s="6">
        <v>7.5669410379553617E-2</v>
      </c>
      <c r="Q37" s="6">
        <v>6.8888922783665582E-2</v>
      </c>
      <c r="R37" s="6">
        <v>7.7827300349808518E-2</v>
      </c>
      <c r="S37" s="6">
        <v>7.4986967119845149E-2</v>
      </c>
      <c r="T37" s="6">
        <v>7.7173429083581907E-2</v>
      </c>
      <c r="U37" s="277">
        <v>8.473010725144739E-2</v>
      </c>
      <c r="V37" s="6">
        <v>9.0254281653235999E-2</v>
      </c>
      <c r="W37" s="6">
        <v>9.4733145614186609E-2</v>
      </c>
      <c r="X37" s="6">
        <v>7.3683401052279218E-2</v>
      </c>
      <c r="Y37" s="6">
        <v>0.10129573707432403</v>
      </c>
      <c r="Z37" s="6">
        <v>6.5623652385942838E-2</v>
      </c>
      <c r="AA37" s="6">
        <v>8.8582402421340856E-2</v>
      </c>
      <c r="AB37" s="6">
        <v>8.7003167971733256E-2</v>
      </c>
      <c r="AC37" s="6">
        <v>8.0578775076957196E-2</v>
      </c>
      <c r="AD37" s="279">
        <v>0</v>
      </c>
      <c r="AE37" s="277">
        <v>0.17508225010526288</v>
      </c>
    </row>
    <row r="39" spans="1:31" s="60" customFormat="1" ht="12.75" customHeight="1" x14ac:dyDescent="0.2">
      <c r="B39" s="518" t="s">
        <v>202</v>
      </c>
      <c r="C39" s="518"/>
      <c r="D39" s="518"/>
      <c r="E39" s="518"/>
      <c r="F39" s="518"/>
      <c r="G39" s="518"/>
      <c r="H39" s="518"/>
      <c r="I39" s="518"/>
      <c r="J39" s="518"/>
      <c r="K39" s="518"/>
      <c r="L39" s="518"/>
      <c r="M39" s="518"/>
      <c r="N39" s="518"/>
      <c r="O39" s="518"/>
      <c r="P39" s="518"/>
      <c r="Q39" s="518"/>
      <c r="R39" s="518"/>
    </row>
    <row r="40" spans="1:31" s="60" customFormat="1" x14ac:dyDescent="0.2">
      <c r="B40" s="518"/>
      <c r="C40" s="518"/>
      <c r="D40" s="518"/>
      <c r="E40" s="518"/>
      <c r="F40" s="518"/>
      <c r="G40" s="518"/>
      <c r="H40" s="518"/>
      <c r="I40" s="518"/>
      <c r="J40" s="518"/>
      <c r="K40" s="518"/>
      <c r="L40" s="518"/>
      <c r="M40" s="518"/>
      <c r="N40" s="518"/>
      <c r="O40" s="518"/>
      <c r="P40" s="518"/>
      <c r="Q40" s="518"/>
      <c r="R40" s="518"/>
    </row>
    <row r="41" spans="1:31" s="60" customFormat="1" x14ac:dyDescent="0.2">
      <c r="B41" s="518"/>
      <c r="C41" s="518"/>
      <c r="D41" s="518"/>
      <c r="E41" s="518"/>
      <c r="F41" s="518"/>
      <c r="G41" s="518"/>
      <c r="H41" s="518"/>
      <c r="I41" s="518"/>
      <c r="J41" s="518"/>
      <c r="K41" s="518"/>
      <c r="L41" s="518"/>
      <c r="M41" s="518"/>
      <c r="N41" s="518"/>
      <c r="O41" s="518"/>
      <c r="P41" s="518"/>
      <c r="Q41" s="518"/>
      <c r="R41" s="518"/>
    </row>
    <row r="42" spans="1:31" s="60" customFormat="1" x14ac:dyDescent="0.2">
      <c r="B42" s="518"/>
      <c r="C42" s="518"/>
      <c r="D42" s="518"/>
      <c r="E42" s="518"/>
      <c r="F42" s="518"/>
      <c r="G42" s="518"/>
      <c r="H42" s="518"/>
      <c r="I42" s="518"/>
      <c r="J42" s="518"/>
      <c r="K42" s="518"/>
      <c r="L42" s="518"/>
      <c r="M42" s="518"/>
      <c r="N42" s="518"/>
      <c r="O42" s="518"/>
      <c r="P42" s="518"/>
      <c r="Q42" s="518"/>
      <c r="R42" s="518"/>
    </row>
    <row r="43" spans="1:31" s="60" customFormat="1" x14ac:dyDescent="0.2">
      <c r="B43" s="518"/>
      <c r="C43" s="518"/>
      <c r="D43" s="518"/>
      <c r="E43" s="518"/>
      <c r="F43" s="518"/>
      <c r="G43" s="518"/>
      <c r="H43" s="518"/>
      <c r="I43" s="518"/>
      <c r="J43" s="518"/>
      <c r="K43" s="518"/>
      <c r="L43" s="518"/>
      <c r="M43" s="518"/>
      <c r="N43" s="518"/>
      <c r="O43" s="518"/>
      <c r="P43" s="518"/>
      <c r="Q43" s="518"/>
      <c r="R43" s="518"/>
    </row>
    <row r="44" spans="1:31" s="60" customFormat="1" x14ac:dyDescent="0.2">
      <c r="B44" s="366"/>
      <c r="C44" s="366"/>
      <c r="D44" s="366"/>
      <c r="E44" s="366"/>
      <c r="F44" s="366"/>
      <c r="G44" s="366"/>
      <c r="H44" s="366"/>
      <c r="I44" s="366"/>
      <c r="J44" s="366"/>
      <c r="K44" s="366"/>
      <c r="L44" s="366"/>
      <c r="M44" s="366"/>
      <c r="N44" s="366"/>
      <c r="O44" s="366"/>
      <c r="P44" s="366"/>
      <c r="Q44" s="366"/>
      <c r="R44" s="366"/>
    </row>
    <row r="45" spans="1:31" s="60" customFormat="1" x14ac:dyDescent="0.2">
      <c r="B45" s="366"/>
      <c r="C45" s="366"/>
      <c r="D45" s="366"/>
      <c r="E45" s="366"/>
      <c r="F45" s="366"/>
      <c r="G45" s="366"/>
      <c r="H45" s="366"/>
      <c r="I45" s="366"/>
      <c r="J45" s="366"/>
      <c r="K45" s="366"/>
      <c r="L45" s="366"/>
      <c r="M45" s="366"/>
      <c r="N45" s="366"/>
      <c r="O45" s="366"/>
      <c r="P45" s="366"/>
      <c r="Q45" s="366"/>
      <c r="R45" s="366"/>
    </row>
  </sheetData>
  <mergeCells count="7">
    <mergeCell ref="B39:R43"/>
    <mergeCell ref="B1:R3"/>
    <mergeCell ref="AD4:AE4"/>
    <mergeCell ref="B4:E4"/>
    <mergeCell ref="F4:M4"/>
    <mergeCell ref="N4:U4"/>
    <mergeCell ref="V4:AC4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G301"/>
  <sheetViews>
    <sheetView zoomScale="90" zoomScaleNormal="90" workbookViewId="0">
      <pane xSplit="1" ySplit="7" topLeftCell="B17" activePane="bottomRight" state="frozen"/>
      <selection pane="topRight" activeCell="B1" sqref="B1"/>
      <selection pane="bottomLeft" activeCell="A3" sqref="A3"/>
      <selection pane="bottomRight" sqref="A1:A3"/>
    </sheetView>
  </sheetViews>
  <sheetFormatPr defaultColWidth="8.85546875" defaultRowHeight="12.75" x14ac:dyDescent="0.2"/>
  <cols>
    <col min="1" max="1" width="12" style="32" bestFit="1" customWidth="1"/>
    <col min="2" max="2" width="7.140625" style="33" bestFit="1" customWidth="1"/>
    <col min="3" max="3" width="6" style="33" bestFit="1" customWidth="1"/>
    <col min="4" max="4" width="7.140625" style="33" bestFit="1" customWidth="1"/>
    <col min="5" max="5" width="6" style="33" bestFit="1" customWidth="1"/>
    <col min="6" max="6" width="10.28515625" style="33" bestFit="1" customWidth="1"/>
    <col min="7" max="8" width="6" style="33" bestFit="1" customWidth="1"/>
    <col min="9" max="9" width="10.28515625" style="33" bestFit="1" customWidth="1"/>
    <col min="10" max="11" width="6" style="33" bestFit="1" customWidth="1"/>
    <col min="12" max="12" width="7.140625" style="33" bestFit="1" customWidth="1"/>
    <col min="13" max="13" width="6" style="33" bestFit="1" customWidth="1"/>
    <col min="14" max="16" width="10.28515625" style="33" bestFit="1" customWidth="1"/>
    <col min="17" max="20" width="6" style="33" bestFit="1" customWidth="1"/>
    <col min="21" max="21" width="11.42578125" style="33" customWidth="1"/>
    <col min="22" max="27" width="6" style="33" bestFit="1" customWidth="1"/>
    <col min="28" max="28" width="9.42578125" style="35" bestFit="1" customWidth="1"/>
    <col min="29" max="29" width="10.28515625" style="33" bestFit="1" customWidth="1"/>
    <col min="30" max="30" width="6" style="36" bestFit="1" customWidth="1"/>
    <col min="31" max="31" width="2.7109375" style="34" customWidth="1"/>
    <col min="32" max="32" width="17.5703125" style="33" bestFit="1" customWidth="1"/>
    <col min="33" max="35" width="10.28515625" style="33" bestFit="1" customWidth="1"/>
    <col min="36" max="36" width="7.140625" style="33" bestFit="1" customWidth="1"/>
    <col min="37" max="37" width="6" style="33" bestFit="1" customWidth="1"/>
    <col min="38" max="38" width="7.140625" style="33" bestFit="1" customWidth="1"/>
    <col min="39" max="39" width="6" style="33" bestFit="1" customWidth="1"/>
    <col min="40" max="40" width="7.140625" style="33" bestFit="1" customWidth="1"/>
    <col min="41" max="43" width="5" style="33" bestFit="1" customWidth="1"/>
    <col min="44" max="45" width="6" style="33" bestFit="1" customWidth="1"/>
    <col min="46" max="46" width="7.140625" style="36" bestFit="1" customWidth="1"/>
    <col min="47" max="47" width="6" style="38" bestFit="1" customWidth="1"/>
    <col min="48" max="48" width="10.28515625" style="33" bestFit="1" customWidth="1"/>
    <col min="49" max="49" width="9.42578125" style="36" bestFit="1" customWidth="1"/>
    <col min="50" max="50" width="10.28515625" style="30" bestFit="1" customWidth="1"/>
    <col min="51" max="51" width="6" style="30" bestFit="1" customWidth="1"/>
    <col min="52" max="16384" width="8.85546875" style="30"/>
  </cols>
  <sheetData>
    <row r="1" spans="1:85" s="75" customFormat="1" ht="13.15" customHeight="1" x14ac:dyDescent="0.2">
      <c r="A1" s="548"/>
      <c r="B1" s="552" t="s">
        <v>172</v>
      </c>
      <c r="C1" s="552"/>
      <c r="D1" s="552"/>
      <c r="E1" s="552"/>
      <c r="F1" s="552"/>
      <c r="G1" s="552"/>
      <c r="H1" s="552"/>
      <c r="I1" s="552"/>
      <c r="J1" s="552"/>
      <c r="K1" s="552"/>
      <c r="L1" s="552"/>
      <c r="M1" s="552"/>
      <c r="N1" s="552"/>
      <c r="O1" s="552"/>
      <c r="P1" s="552"/>
      <c r="Q1" s="552"/>
      <c r="R1" s="552"/>
      <c r="S1" s="552"/>
      <c r="T1" s="552"/>
      <c r="U1" s="552"/>
      <c r="V1" s="552"/>
      <c r="W1" s="552"/>
      <c r="X1" s="552"/>
      <c r="Y1" s="552"/>
      <c r="Z1" s="552"/>
      <c r="AA1" s="552"/>
      <c r="AB1" s="552"/>
      <c r="AC1" s="552"/>
      <c r="AD1" s="552"/>
      <c r="AE1" s="76"/>
      <c r="AF1" s="550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8"/>
      <c r="AV1" s="76"/>
      <c r="AW1" s="76"/>
    </row>
    <row r="2" spans="1:85" s="75" customFormat="1" ht="13.15" customHeight="1" x14ac:dyDescent="0.2">
      <c r="A2" s="548"/>
      <c r="B2" s="552"/>
      <c r="C2" s="552"/>
      <c r="D2" s="552"/>
      <c r="E2" s="552"/>
      <c r="F2" s="552"/>
      <c r="G2" s="552"/>
      <c r="H2" s="552"/>
      <c r="I2" s="552"/>
      <c r="J2" s="552"/>
      <c r="K2" s="552"/>
      <c r="L2" s="552"/>
      <c r="M2" s="552"/>
      <c r="N2" s="552"/>
      <c r="O2" s="552"/>
      <c r="P2" s="552"/>
      <c r="Q2" s="552"/>
      <c r="R2" s="552"/>
      <c r="S2" s="552"/>
      <c r="T2" s="552"/>
      <c r="U2" s="552"/>
      <c r="V2" s="552"/>
      <c r="W2" s="552"/>
      <c r="X2" s="552"/>
      <c r="Y2" s="552"/>
      <c r="Z2" s="552"/>
      <c r="AA2" s="552"/>
      <c r="AB2" s="552"/>
      <c r="AC2" s="552"/>
      <c r="AD2" s="552"/>
      <c r="AE2" s="76"/>
      <c r="AF2" s="550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8"/>
      <c r="AV2" s="76"/>
      <c r="AW2" s="76"/>
    </row>
    <row r="3" spans="1:85" s="75" customFormat="1" ht="13.9" customHeight="1" x14ac:dyDescent="0.2">
      <c r="A3" s="549"/>
      <c r="B3" s="553"/>
      <c r="C3" s="553"/>
      <c r="D3" s="553"/>
      <c r="E3" s="553"/>
      <c r="F3" s="553"/>
      <c r="G3" s="553"/>
      <c r="H3" s="553"/>
      <c r="I3" s="553"/>
      <c r="J3" s="553"/>
      <c r="K3" s="553"/>
      <c r="L3" s="553"/>
      <c r="M3" s="553"/>
      <c r="N3" s="553"/>
      <c r="O3" s="553"/>
      <c r="P3" s="553"/>
      <c r="Q3" s="553"/>
      <c r="R3" s="553"/>
      <c r="S3" s="553"/>
      <c r="T3" s="553"/>
      <c r="U3" s="553"/>
      <c r="V3" s="553"/>
      <c r="W3" s="553"/>
      <c r="X3" s="553"/>
      <c r="Y3" s="553"/>
      <c r="Z3" s="553"/>
      <c r="AA3" s="553"/>
      <c r="AB3" s="553"/>
      <c r="AC3" s="553"/>
      <c r="AD3" s="553"/>
      <c r="AE3" s="76"/>
      <c r="AF3" s="551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8"/>
      <c r="AV3" s="76"/>
      <c r="AW3" s="76"/>
    </row>
    <row r="4" spans="1:85" s="51" customFormat="1" x14ac:dyDescent="0.2">
      <c r="A4" s="446" t="s">
        <v>149</v>
      </c>
      <c r="B4" s="538" t="s">
        <v>93</v>
      </c>
      <c r="C4" s="538"/>
      <c r="D4" s="539" t="s">
        <v>94</v>
      </c>
      <c r="E4" s="531"/>
      <c r="F4" s="446" t="s">
        <v>95</v>
      </c>
      <c r="G4" s="539" t="s">
        <v>96</v>
      </c>
      <c r="H4" s="531"/>
      <c r="I4" s="446" t="s">
        <v>97</v>
      </c>
      <c r="J4" s="539" t="s">
        <v>98</v>
      </c>
      <c r="K4" s="531"/>
      <c r="L4" s="539" t="s">
        <v>99</v>
      </c>
      <c r="M4" s="531"/>
      <c r="N4" s="446" t="s">
        <v>100</v>
      </c>
      <c r="O4" s="446" t="s">
        <v>101</v>
      </c>
      <c r="P4" s="446" t="s">
        <v>102</v>
      </c>
      <c r="Q4" s="539" t="s">
        <v>103</v>
      </c>
      <c r="R4" s="531"/>
      <c r="S4" s="539" t="s">
        <v>104</v>
      </c>
      <c r="T4" s="530"/>
      <c r="U4" s="446" t="s">
        <v>88</v>
      </c>
      <c r="V4" s="530" t="s">
        <v>89</v>
      </c>
      <c r="W4" s="531"/>
      <c r="X4" s="530" t="s">
        <v>90</v>
      </c>
      <c r="Y4" s="531"/>
      <c r="Z4" s="538" t="s">
        <v>79</v>
      </c>
      <c r="AA4" s="538"/>
      <c r="AB4" s="542" t="s">
        <v>115</v>
      </c>
      <c r="AC4" s="532" t="s">
        <v>114</v>
      </c>
      <c r="AD4" s="532" t="s">
        <v>55</v>
      </c>
      <c r="AE4" s="80"/>
      <c r="AF4" s="446" t="s">
        <v>149</v>
      </c>
      <c r="AG4" s="419" t="s">
        <v>105</v>
      </c>
      <c r="AH4" s="419" t="s">
        <v>106</v>
      </c>
      <c r="AI4" s="419" t="s">
        <v>107</v>
      </c>
      <c r="AJ4" s="516" t="s">
        <v>108</v>
      </c>
      <c r="AK4" s="517"/>
      <c r="AL4" s="516" t="s">
        <v>109</v>
      </c>
      <c r="AM4" s="517"/>
      <c r="AN4" s="535" t="s">
        <v>110</v>
      </c>
      <c r="AO4" s="536"/>
      <c r="AP4" s="536"/>
      <c r="AQ4" s="537"/>
      <c r="AR4" s="516" t="s">
        <v>110</v>
      </c>
      <c r="AS4" s="517"/>
      <c r="AT4" s="516" t="s">
        <v>111</v>
      </c>
      <c r="AU4" s="517"/>
      <c r="AV4" s="443" t="s">
        <v>26</v>
      </c>
      <c r="AW4" s="542" t="s">
        <v>115</v>
      </c>
      <c r="AX4" s="532" t="s">
        <v>114</v>
      </c>
      <c r="AY4" s="545" t="s">
        <v>55</v>
      </c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</row>
    <row r="5" spans="1:85" s="80" customFormat="1" x14ac:dyDescent="0.2">
      <c r="A5" s="385" t="s">
        <v>140</v>
      </c>
      <c r="B5" s="386" t="s">
        <v>112</v>
      </c>
      <c r="C5" s="387"/>
      <c r="D5" s="388" t="s">
        <v>112</v>
      </c>
      <c r="E5" s="387"/>
      <c r="F5" s="389" t="s">
        <v>112</v>
      </c>
      <c r="G5" s="388" t="s">
        <v>112</v>
      </c>
      <c r="H5" s="387"/>
      <c r="I5" s="389" t="s">
        <v>112</v>
      </c>
      <c r="J5" s="388" t="s">
        <v>112</v>
      </c>
      <c r="K5" s="387"/>
      <c r="L5" s="388" t="s">
        <v>112</v>
      </c>
      <c r="M5" s="387"/>
      <c r="N5" s="389" t="s">
        <v>112</v>
      </c>
      <c r="O5" s="390" t="s">
        <v>112</v>
      </c>
      <c r="P5" s="364" t="s">
        <v>112</v>
      </c>
      <c r="Q5" s="391" t="s">
        <v>113</v>
      </c>
      <c r="R5" s="387"/>
      <c r="S5" s="388" t="s">
        <v>113</v>
      </c>
      <c r="T5" s="391"/>
      <c r="U5" s="389" t="s">
        <v>113</v>
      </c>
      <c r="V5" s="391" t="s">
        <v>113</v>
      </c>
      <c r="W5" s="387"/>
      <c r="X5" s="391" t="s">
        <v>113</v>
      </c>
      <c r="Y5" s="387"/>
      <c r="Z5" s="444" t="s">
        <v>113</v>
      </c>
      <c r="AA5" s="445"/>
      <c r="AB5" s="543"/>
      <c r="AC5" s="533"/>
      <c r="AD5" s="533"/>
      <c r="AF5" s="434" t="s">
        <v>140</v>
      </c>
      <c r="AG5" s="387" t="s">
        <v>112</v>
      </c>
      <c r="AH5" s="420" t="s">
        <v>112</v>
      </c>
      <c r="AI5" s="420" t="s">
        <v>112</v>
      </c>
      <c r="AJ5" s="515" t="s">
        <v>112</v>
      </c>
      <c r="AK5" s="517"/>
      <c r="AL5" s="515" t="s">
        <v>112</v>
      </c>
      <c r="AM5" s="517"/>
      <c r="AN5" s="535" t="s">
        <v>112</v>
      </c>
      <c r="AO5" s="536"/>
      <c r="AP5" s="536"/>
      <c r="AQ5" s="537"/>
      <c r="AR5" s="515" t="s">
        <v>112</v>
      </c>
      <c r="AS5" s="517"/>
      <c r="AT5" s="515" t="s">
        <v>112</v>
      </c>
      <c r="AU5" s="517"/>
      <c r="AV5" s="420" t="s">
        <v>112</v>
      </c>
      <c r="AW5" s="543"/>
      <c r="AX5" s="533"/>
      <c r="AY5" s="546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</row>
    <row r="6" spans="1:85" s="80" customFormat="1" x14ac:dyDescent="0.2">
      <c r="A6" s="385" t="s">
        <v>150</v>
      </c>
      <c r="B6" s="515" t="s">
        <v>142</v>
      </c>
      <c r="C6" s="517"/>
      <c r="D6" s="515" t="s">
        <v>142</v>
      </c>
      <c r="E6" s="517"/>
      <c r="F6" s="389" t="s">
        <v>142</v>
      </c>
      <c r="G6" s="515" t="s">
        <v>142</v>
      </c>
      <c r="H6" s="517"/>
      <c r="I6" s="389" t="s">
        <v>142</v>
      </c>
      <c r="J6" s="515" t="s">
        <v>142</v>
      </c>
      <c r="K6" s="517"/>
      <c r="L6" s="515" t="s">
        <v>142</v>
      </c>
      <c r="M6" s="517"/>
      <c r="N6" s="389" t="s">
        <v>142</v>
      </c>
      <c r="O6" s="390" t="s">
        <v>142</v>
      </c>
      <c r="P6" s="389" t="s">
        <v>142</v>
      </c>
      <c r="Q6" s="516" t="s">
        <v>142</v>
      </c>
      <c r="R6" s="517"/>
      <c r="S6" s="515" t="s">
        <v>142</v>
      </c>
      <c r="T6" s="516"/>
      <c r="U6" s="389" t="s">
        <v>143</v>
      </c>
      <c r="V6" s="515" t="s">
        <v>143</v>
      </c>
      <c r="W6" s="517"/>
      <c r="X6" s="515" t="s">
        <v>143</v>
      </c>
      <c r="Y6" s="517"/>
      <c r="Z6" s="515" t="s">
        <v>143</v>
      </c>
      <c r="AA6" s="517"/>
      <c r="AB6" s="544"/>
      <c r="AC6" s="534"/>
      <c r="AD6" s="534"/>
      <c r="AF6" s="434" t="s">
        <v>150</v>
      </c>
      <c r="AG6" s="390" t="s">
        <v>142</v>
      </c>
      <c r="AH6" s="390" t="s">
        <v>142</v>
      </c>
      <c r="AI6" s="390" t="s">
        <v>142</v>
      </c>
      <c r="AJ6" s="515" t="s">
        <v>142</v>
      </c>
      <c r="AK6" s="517"/>
      <c r="AL6" s="515" t="s">
        <v>142</v>
      </c>
      <c r="AM6" s="517"/>
      <c r="AN6" s="535" t="s">
        <v>142</v>
      </c>
      <c r="AO6" s="536"/>
      <c r="AP6" s="536"/>
      <c r="AQ6" s="537"/>
      <c r="AR6" s="515" t="s">
        <v>142</v>
      </c>
      <c r="AS6" s="517"/>
      <c r="AT6" s="515" t="s">
        <v>142</v>
      </c>
      <c r="AU6" s="517"/>
      <c r="AV6" s="420" t="s">
        <v>142</v>
      </c>
      <c r="AW6" s="544"/>
      <c r="AX6" s="534"/>
      <c r="AY6" s="54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77"/>
      <c r="CA6" s="77"/>
      <c r="CB6" s="77"/>
      <c r="CC6" s="77"/>
      <c r="CD6" s="77"/>
      <c r="CE6" s="77"/>
      <c r="CF6" s="77"/>
      <c r="CG6" s="77"/>
    </row>
    <row r="7" spans="1:85" s="21" customFormat="1" x14ac:dyDescent="0.2">
      <c r="A7" s="392" t="s">
        <v>141</v>
      </c>
      <c r="B7" s="393">
        <v>6</v>
      </c>
      <c r="C7" s="394"/>
      <c r="D7" s="395">
        <v>4</v>
      </c>
      <c r="E7" s="394"/>
      <c r="F7" s="396">
        <v>6</v>
      </c>
      <c r="G7" s="397">
        <v>3</v>
      </c>
      <c r="H7" s="398"/>
      <c r="I7" s="396">
        <v>4</v>
      </c>
      <c r="J7" s="397">
        <v>5</v>
      </c>
      <c r="K7" s="398"/>
      <c r="L7" s="395">
        <v>1</v>
      </c>
      <c r="M7" s="394"/>
      <c r="N7" s="396">
        <v>6</v>
      </c>
      <c r="O7" s="394">
        <v>4</v>
      </c>
      <c r="P7" s="396">
        <v>4</v>
      </c>
      <c r="Q7" s="399">
        <v>8</v>
      </c>
      <c r="R7" s="394"/>
      <c r="S7" s="395">
        <v>9</v>
      </c>
      <c r="T7" s="399"/>
      <c r="U7" s="396">
        <v>4</v>
      </c>
      <c r="V7" s="399">
        <v>8</v>
      </c>
      <c r="W7" s="394"/>
      <c r="X7" s="399">
        <v>8</v>
      </c>
      <c r="Y7" s="394"/>
      <c r="Z7" s="395">
        <v>8</v>
      </c>
      <c r="AA7" s="394"/>
      <c r="AB7" s="441"/>
      <c r="AC7" s="440">
        <v>6</v>
      </c>
      <c r="AD7" s="439"/>
      <c r="AF7" s="435" t="s">
        <v>141</v>
      </c>
      <c r="AG7" s="394">
        <v>3</v>
      </c>
      <c r="AH7" s="394">
        <v>9</v>
      </c>
      <c r="AI7" s="394">
        <v>1</v>
      </c>
      <c r="AJ7" s="421">
        <v>6</v>
      </c>
      <c r="AK7" s="422"/>
      <c r="AL7" s="423">
        <v>11</v>
      </c>
      <c r="AM7" s="424"/>
      <c r="AN7" s="425">
        <v>7</v>
      </c>
      <c r="AO7" s="421"/>
      <c r="AP7" s="421"/>
      <c r="AQ7" s="422"/>
      <c r="AR7" s="423">
        <v>6</v>
      </c>
      <c r="AS7" s="424"/>
      <c r="AT7" s="421">
        <v>6</v>
      </c>
      <c r="AU7" s="422"/>
      <c r="AV7" s="396">
        <v>4</v>
      </c>
      <c r="AW7" s="400"/>
      <c r="AX7" s="401">
        <v>8</v>
      </c>
      <c r="AY7" s="367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</row>
    <row r="8" spans="1:85" s="21" customFormat="1" ht="15.75" x14ac:dyDescent="0.3">
      <c r="A8" s="191" t="s">
        <v>173</v>
      </c>
      <c r="B8" s="82">
        <v>49.613333333333337</v>
      </c>
      <c r="C8" s="83"/>
      <c r="D8" s="111">
        <v>49.5</v>
      </c>
      <c r="E8" s="112"/>
      <c r="F8" s="85">
        <v>49.113333333333337</v>
      </c>
      <c r="G8" s="111">
        <v>48.436666666666667</v>
      </c>
      <c r="H8" s="112"/>
      <c r="I8" s="85">
        <v>49.157499999999999</v>
      </c>
      <c r="J8" s="111">
        <v>49.188000000000002</v>
      </c>
      <c r="K8" s="112"/>
      <c r="L8" s="95">
        <v>49.68</v>
      </c>
      <c r="M8" s="94"/>
      <c r="N8" s="119">
        <v>48.828333333333326</v>
      </c>
      <c r="O8" s="83">
        <v>47.862499999999997</v>
      </c>
      <c r="P8" s="119">
        <v>47.667499999999997</v>
      </c>
      <c r="Q8" s="81">
        <v>36.597499999999997</v>
      </c>
      <c r="R8" s="83"/>
      <c r="S8" s="111">
        <v>36.967777777777776</v>
      </c>
      <c r="T8" s="123"/>
      <c r="U8" s="85">
        <v>40.454999999999998</v>
      </c>
      <c r="V8" s="123">
        <v>40.575000000000003</v>
      </c>
      <c r="W8" s="112"/>
      <c r="X8" s="81">
        <v>41.558750000000003</v>
      </c>
      <c r="Y8" s="83"/>
      <c r="Z8" s="111">
        <v>41.196249999999999</v>
      </c>
      <c r="AA8" s="112"/>
      <c r="AB8" s="402"/>
      <c r="AC8" s="403"/>
      <c r="AD8" s="404"/>
      <c r="AF8" s="255" t="s">
        <v>173</v>
      </c>
      <c r="AG8" s="83">
        <v>49.254999999999995</v>
      </c>
      <c r="AH8" s="112">
        <v>49.248888888888885</v>
      </c>
      <c r="AI8" s="83">
        <v>49.01</v>
      </c>
      <c r="AJ8" s="123">
        <v>49.071666666666665</v>
      </c>
      <c r="AK8" s="112"/>
      <c r="AL8" s="81">
        <v>49.546363636363637</v>
      </c>
      <c r="AM8" s="83"/>
      <c r="AN8" s="111">
        <v>49.561428571428571</v>
      </c>
      <c r="AO8" s="123"/>
      <c r="AP8" s="123"/>
      <c r="AQ8" s="112"/>
      <c r="AR8" s="81">
        <v>49.113333333333337</v>
      </c>
      <c r="AS8" s="83"/>
      <c r="AT8" s="123">
        <v>49.072500000000005</v>
      </c>
      <c r="AU8" s="112"/>
      <c r="AV8" s="85">
        <v>47.857500000000002</v>
      </c>
      <c r="AW8" s="426"/>
      <c r="AX8" s="427"/>
      <c r="AY8" s="428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</row>
    <row r="9" spans="1:85" s="21" customFormat="1" ht="15.75" x14ac:dyDescent="0.3">
      <c r="A9" s="192" t="s">
        <v>174</v>
      </c>
      <c r="B9" s="82">
        <v>1.2466666666666668</v>
      </c>
      <c r="C9" s="83"/>
      <c r="D9" s="111">
        <v>1.2625000000000002</v>
      </c>
      <c r="E9" s="112"/>
      <c r="F9" s="85">
        <v>1.22</v>
      </c>
      <c r="G9" s="111">
        <v>1.2566666666666666</v>
      </c>
      <c r="H9" s="112"/>
      <c r="I9" s="85">
        <v>1.25</v>
      </c>
      <c r="J9" s="111">
        <v>1.214</v>
      </c>
      <c r="K9" s="112"/>
      <c r="L9" s="95">
        <v>1</v>
      </c>
      <c r="M9" s="94"/>
      <c r="N9" s="119">
        <v>1.0066666666666666</v>
      </c>
      <c r="O9" s="83">
        <v>1.0775000000000001</v>
      </c>
      <c r="P9" s="119">
        <v>1.0175000000000001</v>
      </c>
      <c r="Q9" s="81">
        <v>0.39374999999999999</v>
      </c>
      <c r="R9" s="83"/>
      <c r="S9" s="111">
        <v>0.51333333333333331</v>
      </c>
      <c r="T9" s="123"/>
      <c r="U9" s="85">
        <v>0.3</v>
      </c>
      <c r="V9" s="123">
        <v>0.10666666666666667</v>
      </c>
      <c r="W9" s="112"/>
      <c r="X9" s="81">
        <v>0.22875000000000001</v>
      </c>
      <c r="Y9" s="83"/>
      <c r="Z9" s="111">
        <v>0.26624999999999999</v>
      </c>
      <c r="AA9" s="112"/>
      <c r="AB9" s="402"/>
      <c r="AC9" s="403"/>
      <c r="AD9" s="404"/>
      <c r="AF9" s="262" t="s">
        <v>174</v>
      </c>
      <c r="AG9" s="83">
        <v>1.2625000000000002</v>
      </c>
      <c r="AH9" s="112">
        <v>1.382222222222222</v>
      </c>
      <c r="AI9" s="83">
        <v>1.25</v>
      </c>
      <c r="AJ9" s="123">
        <v>1.4249999999999998</v>
      </c>
      <c r="AK9" s="112"/>
      <c r="AL9" s="81">
        <v>1.0390909090909093</v>
      </c>
      <c r="AM9" s="83"/>
      <c r="AN9" s="111">
        <v>1.1142857142857143</v>
      </c>
      <c r="AO9" s="123"/>
      <c r="AP9" s="123"/>
      <c r="AQ9" s="112"/>
      <c r="AR9" s="81">
        <v>0.9916666666666667</v>
      </c>
      <c r="AS9" s="83"/>
      <c r="AT9" s="123">
        <v>1.4450000000000001</v>
      </c>
      <c r="AU9" s="112"/>
      <c r="AV9" s="85">
        <v>1.1074999999999999</v>
      </c>
      <c r="AW9" s="429"/>
      <c r="AX9" s="430"/>
      <c r="AY9" s="4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</row>
    <row r="10" spans="1:85" s="21" customFormat="1" ht="15.75" x14ac:dyDescent="0.3">
      <c r="A10" s="192" t="s">
        <v>175</v>
      </c>
      <c r="B10" s="82">
        <v>7.3633333333333333</v>
      </c>
      <c r="C10" s="83"/>
      <c r="D10" s="111">
        <v>7.57</v>
      </c>
      <c r="E10" s="112"/>
      <c r="F10" s="85">
        <v>7.2083333333333321</v>
      </c>
      <c r="G10" s="111">
        <v>7.4333333333333336</v>
      </c>
      <c r="H10" s="112"/>
      <c r="I10" s="85">
        <v>7.2475000000000005</v>
      </c>
      <c r="J10" s="111">
        <v>7.1460000000000008</v>
      </c>
      <c r="K10" s="112"/>
      <c r="L10" s="95">
        <v>6.16</v>
      </c>
      <c r="M10" s="94"/>
      <c r="N10" s="119">
        <v>6.2600000000000007</v>
      </c>
      <c r="O10" s="83">
        <v>6.6174999999999997</v>
      </c>
      <c r="P10" s="119">
        <v>6.52</v>
      </c>
      <c r="Q10" s="81">
        <v>20.445</v>
      </c>
      <c r="R10" s="83"/>
      <c r="S10" s="111">
        <v>20.55</v>
      </c>
      <c r="T10" s="123"/>
      <c r="U10" s="85">
        <v>23.16</v>
      </c>
      <c r="V10" s="123">
        <v>23.0075</v>
      </c>
      <c r="W10" s="112"/>
      <c r="X10" s="81">
        <v>23.202500000000001</v>
      </c>
      <c r="Y10" s="83"/>
      <c r="Z10" s="111">
        <v>22.80125</v>
      </c>
      <c r="AA10" s="112"/>
      <c r="AB10" s="402"/>
      <c r="AC10" s="403"/>
      <c r="AD10" s="404"/>
      <c r="AF10" s="262" t="s">
        <v>175</v>
      </c>
      <c r="AG10" s="83">
        <v>7.5849999999999991</v>
      </c>
      <c r="AH10" s="112">
        <v>8.0311111111111106</v>
      </c>
      <c r="AI10" s="83">
        <v>7.26</v>
      </c>
      <c r="AJ10" s="123">
        <v>8.1733333333333338</v>
      </c>
      <c r="AK10" s="112"/>
      <c r="AL10" s="81">
        <v>6.6009090909090906</v>
      </c>
      <c r="AM10" s="83"/>
      <c r="AN10" s="111">
        <v>6.9428571428571422</v>
      </c>
      <c r="AO10" s="123"/>
      <c r="AP10" s="123"/>
      <c r="AQ10" s="112"/>
      <c r="AR10" s="81">
        <v>6.3483333333333336</v>
      </c>
      <c r="AS10" s="83"/>
      <c r="AT10" s="123">
        <v>8.0500000000000007</v>
      </c>
      <c r="AU10" s="112"/>
      <c r="AV10" s="85">
        <v>7.5274999999999999</v>
      </c>
      <c r="AW10" s="429"/>
      <c r="AX10" s="430"/>
      <c r="AY10" s="4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</row>
    <row r="11" spans="1:85" s="21" customFormat="1" ht="15.75" x14ac:dyDescent="0.3">
      <c r="A11" s="192" t="s">
        <v>187</v>
      </c>
      <c r="B11" s="82" t="s">
        <v>123</v>
      </c>
      <c r="C11" s="83"/>
      <c r="D11" s="111" t="s">
        <v>123</v>
      </c>
      <c r="E11" s="112"/>
      <c r="F11" s="85" t="s">
        <v>123</v>
      </c>
      <c r="G11" s="111" t="s">
        <v>123</v>
      </c>
      <c r="H11" s="112"/>
      <c r="I11" s="85" t="s">
        <v>123</v>
      </c>
      <c r="J11" s="111" t="s">
        <v>123</v>
      </c>
      <c r="K11" s="112"/>
      <c r="L11" s="84" t="s">
        <v>123</v>
      </c>
      <c r="M11" s="83"/>
      <c r="N11" s="119" t="s">
        <v>123</v>
      </c>
      <c r="O11" s="83" t="s">
        <v>123</v>
      </c>
      <c r="P11" s="119" t="s">
        <v>123</v>
      </c>
      <c r="Q11" s="81" t="s">
        <v>123</v>
      </c>
      <c r="R11" s="83"/>
      <c r="S11" s="111" t="s">
        <v>123</v>
      </c>
      <c r="T11" s="123"/>
      <c r="U11" s="85">
        <v>0.63249999999999995</v>
      </c>
      <c r="V11" s="123">
        <v>0.41249999999999998</v>
      </c>
      <c r="W11" s="112"/>
      <c r="X11" s="81">
        <v>0.72750000000000004</v>
      </c>
      <c r="Y11" s="83"/>
      <c r="Z11" s="111">
        <v>1.0149999999999999</v>
      </c>
      <c r="AA11" s="112"/>
      <c r="AB11" s="402"/>
      <c r="AC11" s="403"/>
      <c r="AD11" s="404"/>
      <c r="AF11" s="262" t="s">
        <v>187</v>
      </c>
      <c r="AG11" s="83" t="s">
        <v>123</v>
      </c>
      <c r="AH11" s="112" t="s">
        <v>123</v>
      </c>
      <c r="AI11" s="83" t="s">
        <v>123</v>
      </c>
      <c r="AJ11" s="123" t="s">
        <v>123</v>
      </c>
      <c r="AK11" s="112"/>
      <c r="AL11" s="81" t="s">
        <v>123</v>
      </c>
      <c r="AM11" s="83"/>
      <c r="AN11" s="111" t="s">
        <v>123</v>
      </c>
      <c r="AO11" s="123"/>
      <c r="AP11" s="123"/>
      <c r="AQ11" s="112"/>
      <c r="AR11" s="81" t="s">
        <v>123</v>
      </c>
      <c r="AS11" s="83"/>
      <c r="AT11" s="123" t="s">
        <v>123</v>
      </c>
      <c r="AU11" s="112"/>
      <c r="AV11" s="85" t="s">
        <v>123</v>
      </c>
      <c r="AW11" s="429"/>
      <c r="AX11" s="430"/>
      <c r="AY11" s="4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</row>
    <row r="12" spans="1:85" s="21" customFormat="1" ht="15.75" x14ac:dyDescent="0.3">
      <c r="A12" s="192" t="s">
        <v>176</v>
      </c>
      <c r="B12" s="82">
        <v>3.1336833333333338</v>
      </c>
      <c r="C12" s="83"/>
      <c r="D12" s="111">
        <v>3.2826750000000002</v>
      </c>
      <c r="E12" s="112"/>
      <c r="F12" s="85">
        <v>3.4518333333333331</v>
      </c>
      <c r="G12" s="111">
        <v>3.2599666666666667</v>
      </c>
      <c r="H12" s="112"/>
      <c r="I12" s="85">
        <v>3.08765</v>
      </c>
      <c r="J12" s="111">
        <v>2.76572</v>
      </c>
      <c r="K12" s="112"/>
      <c r="L12" s="95">
        <v>3.3248000000000002</v>
      </c>
      <c r="M12" s="94"/>
      <c r="N12" s="119">
        <v>3.8260833333333335</v>
      </c>
      <c r="O12" s="83">
        <v>3.2247499999999998</v>
      </c>
      <c r="P12" s="119">
        <v>2.8923749999999999</v>
      </c>
      <c r="Q12" s="81">
        <v>3.230575</v>
      </c>
      <c r="R12" s="83"/>
      <c r="S12" s="111">
        <v>3.0404999999999998</v>
      </c>
      <c r="T12" s="123"/>
      <c r="U12" s="85">
        <v>0.51290000000000002</v>
      </c>
      <c r="V12" s="123">
        <v>0.6552</v>
      </c>
      <c r="W12" s="112"/>
      <c r="X12" s="81">
        <v>0.99227500000000002</v>
      </c>
      <c r="Y12" s="83"/>
      <c r="Z12" s="111">
        <v>1.0098</v>
      </c>
      <c r="AA12" s="112"/>
      <c r="AB12" s="402"/>
      <c r="AC12" s="403"/>
      <c r="AD12" s="404"/>
      <c r="AF12" s="262" t="s">
        <v>176</v>
      </c>
      <c r="AG12" s="83">
        <v>3.3144749999999998</v>
      </c>
      <c r="AH12" s="112">
        <v>2.8805666666666663</v>
      </c>
      <c r="AI12" s="83">
        <v>3.2376</v>
      </c>
      <c r="AJ12" s="123">
        <v>3.0377166666666664</v>
      </c>
      <c r="AK12" s="112"/>
      <c r="AL12" s="81">
        <v>3.3815727272727272</v>
      </c>
      <c r="AM12" s="83"/>
      <c r="AN12" s="111">
        <v>3.2091571428571433</v>
      </c>
      <c r="AO12" s="123"/>
      <c r="AP12" s="123"/>
      <c r="AQ12" s="112"/>
      <c r="AR12" s="81">
        <v>3.5004000000000004</v>
      </c>
      <c r="AS12" s="83"/>
      <c r="AT12" s="123">
        <v>2.9599000000000002</v>
      </c>
      <c r="AU12" s="112"/>
      <c r="AV12" s="85">
        <v>1.9863499999999998</v>
      </c>
      <c r="AW12" s="429"/>
      <c r="AX12" s="430"/>
      <c r="AY12" s="4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</row>
    <row r="13" spans="1:85" s="21" customFormat="1" x14ac:dyDescent="0.2">
      <c r="A13" s="192" t="s">
        <v>0</v>
      </c>
      <c r="B13" s="82">
        <v>14.395283333333333</v>
      </c>
      <c r="C13" s="83"/>
      <c r="D13" s="111">
        <v>14.011199999999999</v>
      </c>
      <c r="E13" s="112"/>
      <c r="F13" s="85">
        <v>14.137316666666665</v>
      </c>
      <c r="G13" s="111">
        <v>13.866633333333333</v>
      </c>
      <c r="H13" s="112"/>
      <c r="I13" s="85">
        <v>14.42675</v>
      </c>
      <c r="J13" s="111">
        <v>14.385380000000001</v>
      </c>
      <c r="K13" s="112"/>
      <c r="L13" s="95">
        <v>16.528300000000002</v>
      </c>
      <c r="M13" s="94"/>
      <c r="N13" s="119">
        <v>15.457233333333335</v>
      </c>
      <c r="O13" s="83">
        <v>14.413349999999999</v>
      </c>
      <c r="P13" s="119">
        <v>14.724900000000002</v>
      </c>
      <c r="Q13" s="81">
        <v>27.723087500000002</v>
      </c>
      <c r="R13" s="83"/>
      <c r="S13" s="111">
        <v>25.993011111111112</v>
      </c>
      <c r="T13" s="123"/>
      <c r="U13" s="85">
        <v>7.7984999999999998</v>
      </c>
      <c r="V13" s="123">
        <v>7.8079499999999999</v>
      </c>
      <c r="W13" s="112"/>
      <c r="X13" s="81">
        <v>6.9396499999999985</v>
      </c>
      <c r="Y13" s="83"/>
      <c r="Z13" s="111">
        <v>7.5026000000000002</v>
      </c>
      <c r="AA13" s="112"/>
      <c r="AB13" s="402"/>
      <c r="AC13" s="403"/>
      <c r="AD13" s="404"/>
      <c r="AF13" s="262" t="s">
        <v>0</v>
      </c>
      <c r="AG13" s="83">
        <v>13.847575000000001</v>
      </c>
      <c r="AH13" s="112">
        <v>13.156933333333335</v>
      </c>
      <c r="AI13" s="83">
        <v>13.976800000000001</v>
      </c>
      <c r="AJ13" s="123">
        <v>13.14165</v>
      </c>
      <c r="AK13" s="112"/>
      <c r="AL13" s="81">
        <v>15.555399999999999</v>
      </c>
      <c r="AM13" s="83"/>
      <c r="AN13" s="111">
        <v>15.042357142857142</v>
      </c>
      <c r="AO13" s="123"/>
      <c r="AP13" s="123"/>
      <c r="AQ13" s="112"/>
      <c r="AR13" s="81">
        <v>15.661983333333334</v>
      </c>
      <c r="AS13" s="83"/>
      <c r="AT13" s="123">
        <v>13.146649999999999</v>
      </c>
      <c r="AU13" s="112"/>
      <c r="AV13" s="85">
        <v>14.477650000000001</v>
      </c>
      <c r="AW13" s="429"/>
      <c r="AX13" s="430"/>
      <c r="AY13" s="4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</row>
    <row r="14" spans="1:85" s="21" customFormat="1" x14ac:dyDescent="0.2">
      <c r="A14" s="192" t="s">
        <v>1</v>
      </c>
      <c r="B14" s="82">
        <v>0.16666666666666666</v>
      </c>
      <c r="C14" s="83"/>
      <c r="D14" s="111">
        <v>0.14500000000000002</v>
      </c>
      <c r="E14" s="112"/>
      <c r="F14" s="85">
        <v>0.11</v>
      </c>
      <c r="G14" s="111">
        <v>0.17</v>
      </c>
      <c r="H14" s="112"/>
      <c r="I14" s="85">
        <v>0.17499999999999999</v>
      </c>
      <c r="J14" s="111">
        <v>9.4000000000000014E-2</v>
      </c>
      <c r="K14" s="112"/>
      <c r="L14" s="95">
        <v>0.18</v>
      </c>
      <c r="M14" s="94"/>
      <c r="N14" s="119">
        <v>0.16166666666666665</v>
      </c>
      <c r="O14" s="83">
        <v>0.13750000000000001</v>
      </c>
      <c r="P14" s="119">
        <v>0.1225</v>
      </c>
      <c r="Q14" s="81">
        <v>0.60124999999999995</v>
      </c>
      <c r="R14" s="83"/>
      <c r="S14" s="111">
        <v>0.55222222222222228</v>
      </c>
      <c r="T14" s="123"/>
      <c r="U14" s="85">
        <v>0.34499999999999997</v>
      </c>
      <c r="V14" s="123">
        <v>0.30375000000000002</v>
      </c>
      <c r="W14" s="112"/>
      <c r="X14" s="81">
        <v>0.41249999999999998</v>
      </c>
      <c r="Y14" s="83"/>
      <c r="Z14" s="111">
        <v>0.39124999999999999</v>
      </c>
      <c r="AA14" s="112"/>
      <c r="AB14" s="402"/>
      <c r="AC14" s="403"/>
      <c r="AD14" s="404"/>
      <c r="AF14" s="262" t="s">
        <v>1</v>
      </c>
      <c r="AG14" s="83">
        <v>0.11</v>
      </c>
      <c r="AH14" s="112">
        <v>0.13111111111111112</v>
      </c>
      <c r="AI14" s="83">
        <v>0.14000000000000001</v>
      </c>
      <c r="AJ14" s="123">
        <v>0.11000000000000001</v>
      </c>
      <c r="AK14" s="112"/>
      <c r="AL14" s="81">
        <v>0.13909090909090907</v>
      </c>
      <c r="AM14" s="83"/>
      <c r="AN14" s="111">
        <v>0.1542857142857143</v>
      </c>
      <c r="AO14" s="123"/>
      <c r="AP14" s="123"/>
      <c r="AQ14" s="112"/>
      <c r="AR14" s="81">
        <v>0.16666666666666666</v>
      </c>
      <c r="AS14" s="83"/>
      <c r="AT14" s="123">
        <v>0.16250000000000001</v>
      </c>
      <c r="AU14" s="112"/>
      <c r="AV14" s="85">
        <v>7.4999999999999997E-2</v>
      </c>
      <c r="AW14" s="429"/>
      <c r="AX14" s="430"/>
      <c r="AY14" s="4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</row>
    <row r="15" spans="1:85" s="21" customFormat="1" x14ac:dyDescent="0.2">
      <c r="A15" s="192" t="s">
        <v>2</v>
      </c>
      <c r="B15" s="82">
        <v>6.5233333333333334</v>
      </c>
      <c r="C15" s="83"/>
      <c r="D15" s="111">
        <v>6.4824999999999999</v>
      </c>
      <c r="E15" s="112"/>
      <c r="F15" s="85">
        <v>6.541666666666667</v>
      </c>
      <c r="G15" s="111">
        <v>6.3266666666666671</v>
      </c>
      <c r="H15" s="112"/>
      <c r="I15" s="85">
        <v>6.2524999999999995</v>
      </c>
      <c r="J15" s="111">
        <v>6.581999999999999</v>
      </c>
      <c r="K15" s="112"/>
      <c r="L15" s="95">
        <v>6.14</v>
      </c>
      <c r="M15" s="94"/>
      <c r="N15" s="119">
        <v>6.1816666666666675</v>
      </c>
      <c r="O15" s="83">
        <v>5.9574999999999996</v>
      </c>
      <c r="P15" s="119">
        <v>6.1349999999999998</v>
      </c>
      <c r="Q15" s="81">
        <v>3.8574999999999999</v>
      </c>
      <c r="R15" s="83"/>
      <c r="S15" s="111">
        <v>4.6355555555555554</v>
      </c>
      <c r="T15" s="123"/>
      <c r="U15" s="85">
        <v>19.4025</v>
      </c>
      <c r="V15" s="123">
        <v>19.303750000000001</v>
      </c>
      <c r="W15" s="112"/>
      <c r="X15" s="81">
        <v>20.164999999999999</v>
      </c>
      <c r="Y15" s="83"/>
      <c r="Z15" s="111">
        <v>19.94875</v>
      </c>
      <c r="AA15" s="112"/>
      <c r="AB15" s="402"/>
      <c r="AC15" s="403"/>
      <c r="AD15" s="404"/>
      <c r="AF15" s="262" t="s">
        <v>2</v>
      </c>
      <c r="AG15" s="83">
        <v>6.43</v>
      </c>
      <c r="AH15" s="112">
        <v>6.8411111111111111</v>
      </c>
      <c r="AI15" s="83">
        <v>6.55</v>
      </c>
      <c r="AJ15" s="123">
        <v>6.6533333333333333</v>
      </c>
      <c r="AK15" s="112"/>
      <c r="AL15" s="81">
        <v>6.169090909090909</v>
      </c>
      <c r="AM15" s="83"/>
      <c r="AN15" s="111">
        <v>6.3357142857142863</v>
      </c>
      <c r="AO15" s="123"/>
      <c r="AP15" s="123"/>
      <c r="AQ15" s="112"/>
      <c r="AR15" s="81">
        <v>6.0766666666666671</v>
      </c>
      <c r="AS15" s="83"/>
      <c r="AT15" s="123">
        <v>6.8599999999999994</v>
      </c>
      <c r="AU15" s="112"/>
      <c r="AV15" s="85">
        <v>6.2624999999999993</v>
      </c>
      <c r="AW15" s="429"/>
      <c r="AX15" s="430"/>
      <c r="AY15" s="4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</row>
    <row r="16" spans="1:85" s="21" customFormat="1" x14ac:dyDescent="0.2">
      <c r="A16" s="192" t="s">
        <v>3</v>
      </c>
      <c r="B16" s="82">
        <v>14.98</v>
      </c>
      <c r="C16" s="83"/>
      <c r="D16" s="111">
        <v>14.9725</v>
      </c>
      <c r="E16" s="112"/>
      <c r="F16" s="85">
        <v>14.86</v>
      </c>
      <c r="G16" s="111">
        <v>14.626666666666665</v>
      </c>
      <c r="H16" s="112"/>
      <c r="I16" s="85">
        <v>14.887500000000001</v>
      </c>
      <c r="J16" s="111">
        <v>14.762</v>
      </c>
      <c r="K16" s="112"/>
      <c r="L16" s="95">
        <v>14.3</v>
      </c>
      <c r="M16" s="94"/>
      <c r="N16" s="119">
        <v>14.483333333333333</v>
      </c>
      <c r="O16" s="83">
        <v>14.135000000000002</v>
      </c>
      <c r="P16" s="119">
        <v>14.075000000000001</v>
      </c>
      <c r="Q16" s="81">
        <v>6.6450000000000005</v>
      </c>
      <c r="R16" s="83"/>
      <c r="S16" s="111">
        <v>7.423333333333332</v>
      </c>
      <c r="T16" s="123"/>
      <c r="U16" s="85">
        <v>4.6124999999999998</v>
      </c>
      <c r="V16" s="123">
        <v>4.6662499999999998</v>
      </c>
      <c r="W16" s="112"/>
      <c r="X16" s="81">
        <v>5.1487499999999997</v>
      </c>
      <c r="Y16" s="83"/>
      <c r="Z16" s="111">
        <v>4.7149999999999999</v>
      </c>
      <c r="AA16" s="112"/>
      <c r="AB16" s="402"/>
      <c r="AC16" s="403"/>
      <c r="AD16" s="404"/>
      <c r="AF16" s="262" t="s">
        <v>3</v>
      </c>
      <c r="AG16" s="83">
        <v>15.0175</v>
      </c>
      <c r="AH16" s="112">
        <v>15.253333333333334</v>
      </c>
      <c r="AI16" s="83">
        <v>14.76</v>
      </c>
      <c r="AJ16" s="123">
        <v>15.106666666666667</v>
      </c>
      <c r="AK16" s="112"/>
      <c r="AL16" s="81">
        <v>14.473636363636365</v>
      </c>
      <c r="AM16" s="83"/>
      <c r="AN16" s="111">
        <v>14.582857142857142</v>
      </c>
      <c r="AO16" s="123"/>
      <c r="AP16" s="123"/>
      <c r="AQ16" s="112"/>
      <c r="AR16" s="81">
        <v>14.383333333333333</v>
      </c>
      <c r="AS16" s="83"/>
      <c r="AT16" s="123">
        <v>15.335000000000001</v>
      </c>
      <c r="AU16" s="112"/>
      <c r="AV16" s="85">
        <v>13.879999999999999</v>
      </c>
      <c r="AW16" s="429"/>
      <c r="AX16" s="430"/>
      <c r="AY16" s="4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</row>
    <row r="17" spans="1:85" s="21" customFormat="1" ht="15.75" x14ac:dyDescent="0.3">
      <c r="A17" s="192" t="s">
        <v>177</v>
      </c>
      <c r="B17" s="82">
        <v>3.2483333333333335</v>
      </c>
      <c r="C17" s="83"/>
      <c r="D17" s="111">
        <v>3.3274999999999997</v>
      </c>
      <c r="E17" s="112"/>
      <c r="F17" s="85">
        <v>3.2083333333333335</v>
      </c>
      <c r="G17" s="111">
        <v>3.2333333333333329</v>
      </c>
      <c r="H17" s="112"/>
      <c r="I17" s="85">
        <v>3.2525000000000004</v>
      </c>
      <c r="J17" s="111">
        <v>3.1879999999999997</v>
      </c>
      <c r="K17" s="112"/>
      <c r="L17" s="95">
        <v>3.09</v>
      </c>
      <c r="M17" s="94"/>
      <c r="N17" s="119">
        <v>3.0399999999999996</v>
      </c>
      <c r="O17" s="83">
        <v>3.2175000000000002</v>
      </c>
      <c r="P17" s="119">
        <v>3.04</v>
      </c>
      <c r="Q17" s="81">
        <v>8.5000000000000006E-2</v>
      </c>
      <c r="R17" s="83"/>
      <c r="S17" s="111">
        <v>7.3333333333333334E-2</v>
      </c>
      <c r="T17" s="123"/>
      <c r="U17" s="85">
        <v>0</v>
      </c>
      <c r="V17" s="123">
        <v>0</v>
      </c>
      <c r="W17" s="112"/>
      <c r="X17" s="81">
        <v>0</v>
      </c>
      <c r="Y17" s="83"/>
      <c r="Z17" s="111">
        <v>0</v>
      </c>
      <c r="AA17" s="112"/>
      <c r="AB17" s="402"/>
      <c r="AC17" s="403"/>
      <c r="AD17" s="404"/>
      <c r="AF17" s="262" t="s">
        <v>177</v>
      </c>
      <c r="AG17" s="83">
        <v>3.3150000000000004</v>
      </c>
      <c r="AH17" s="112">
        <v>3.2577777777777772</v>
      </c>
      <c r="AI17" s="83">
        <v>3.24</v>
      </c>
      <c r="AJ17" s="123">
        <v>3.3450000000000002</v>
      </c>
      <c r="AK17" s="112"/>
      <c r="AL17" s="81">
        <v>3.2227272727272731</v>
      </c>
      <c r="AM17" s="83"/>
      <c r="AN17" s="111">
        <v>3.2542857142857144</v>
      </c>
      <c r="AO17" s="123"/>
      <c r="AP17" s="123"/>
      <c r="AQ17" s="112"/>
      <c r="AR17" s="81">
        <v>3.1333333333333333</v>
      </c>
      <c r="AS17" s="83"/>
      <c r="AT17" s="123">
        <v>3.19</v>
      </c>
      <c r="AU17" s="112"/>
      <c r="AV17" s="85">
        <v>3.1749999999999998</v>
      </c>
      <c r="AW17" s="429"/>
      <c r="AX17" s="430"/>
      <c r="AY17" s="4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</row>
    <row r="18" spans="1:85" s="21" customFormat="1" x14ac:dyDescent="0.2">
      <c r="A18" s="405" t="s">
        <v>117</v>
      </c>
      <c r="B18" s="109">
        <f>SUM(B8:B17)</f>
        <v>100.67063333333336</v>
      </c>
      <c r="C18" s="110"/>
      <c r="D18" s="106">
        <f>SUM(D8:D17)</f>
        <v>100.55387499999999</v>
      </c>
      <c r="E18" s="110"/>
      <c r="F18" s="86">
        <f>SUM(F8:F17)</f>
        <v>99.850816666666674</v>
      </c>
      <c r="G18" s="106">
        <f>SUM(G8:G17)</f>
        <v>98.609933333333331</v>
      </c>
      <c r="H18" s="110"/>
      <c r="I18" s="86">
        <f>SUM(I8:I17)</f>
        <v>99.736899999999991</v>
      </c>
      <c r="J18" s="106">
        <f>SUM(J8:J17)</f>
        <v>99.325099999999992</v>
      </c>
      <c r="K18" s="110"/>
      <c r="L18" s="106">
        <f>SUM(L8:L17)</f>
        <v>100.40310000000002</v>
      </c>
      <c r="M18" s="110"/>
      <c r="N18" s="86">
        <f>SUM(N8:N17)</f>
        <v>99.244983333333337</v>
      </c>
      <c r="O18" s="87">
        <f>SUM(O8:O17)</f>
        <v>96.643100000000004</v>
      </c>
      <c r="P18" s="86">
        <f>SUM(P8:P17)</f>
        <v>96.194775000000021</v>
      </c>
      <c r="Q18" s="107">
        <f>SUM(Q8:Q17)</f>
        <v>99.578662499999979</v>
      </c>
      <c r="R18" s="110"/>
      <c r="S18" s="106">
        <f>SUM(S8:S17)</f>
        <v>99.749066666666678</v>
      </c>
      <c r="T18" s="107"/>
      <c r="U18" s="86">
        <f>SUM(U8:U17)</f>
        <v>97.218899999999991</v>
      </c>
      <c r="V18" s="107">
        <f>SUM(V8:V17)</f>
        <v>96.838566666666665</v>
      </c>
      <c r="W18" s="110"/>
      <c r="X18" s="107">
        <f>SUM(X8:X17)</f>
        <v>99.37567500000003</v>
      </c>
      <c r="Y18" s="110"/>
      <c r="Z18" s="106">
        <f>SUM(Z8:Z17)</f>
        <v>98.846150000000009</v>
      </c>
      <c r="AA18" s="110"/>
      <c r="AB18" s="131"/>
      <c r="AC18" s="108"/>
      <c r="AD18" s="368"/>
      <c r="AF18" s="436" t="s">
        <v>117</v>
      </c>
      <c r="AG18" s="110">
        <f>SUM(AG8:AG17)</f>
        <v>100.13705</v>
      </c>
      <c r="AH18" s="110">
        <f>SUM(AH8:AH17)</f>
        <v>100.18305555555555</v>
      </c>
      <c r="AI18" s="110">
        <f>SUM(AI8:AI17)</f>
        <v>99.424399999999991</v>
      </c>
      <c r="AJ18" s="107">
        <f>SUM(AJ8:AJ17)</f>
        <v>100.06436666666667</v>
      </c>
      <c r="AK18" s="110"/>
      <c r="AL18" s="107">
        <f>SUM(AL8:AL17)</f>
        <v>100.12788181818181</v>
      </c>
      <c r="AM18" s="110"/>
      <c r="AN18" s="106">
        <f>SUM(AN8:AQ17)</f>
        <v>100.19722857142858</v>
      </c>
      <c r="AO18" s="107"/>
      <c r="AP18" s="107"/>
      <c r="AQ18" s="110"/>
      <c r="AR18" s="107">
        <f>SUM(AR8:AR17)</f>
        <v>99.37571666666669</v>
      </c>
      <c r="AS18" s="110"/>
      <c r="AT18" s="107">
        <f>SUM(AT8:AT17)</f>
        <v>100.22155000000001</v>
      </c>
      <c r="AU18" s="110"/>
      <c r="AV18" s="108">
        <f>SUM(AV8:AV17)</f>
        <v>96.349000000000004</v>
      </c>
      <c r="AW18" s="131"/>
      <c r="AX18" s="432"/>
      <c r="AY18" s="433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</row>
    <row r="19" spans="1:85" s="21" customFormat="1" x14ac:dyDescent="0.2">
      <c r="A19" s="406" t="s">
        <v>87</v>
      </c>
      <c r="B19" s="96">
        <v>15.712257880712199</v>
      </c>
      <c r="C19" s="97">
        <v>15.673036823811801</v>
      </c>
      <c r="D19" s="113">
        <v>15.9752635466765</v>
      </c>
      <c r="E19" s="114">
        <v>16.1210551575228</v>
      </c>
      <c r="F19" s="99">
        <v>16.0681632866714</v>
      </c>
      <c r="G19" s="113">
        <v>16.056020498324301</v>
      </c>
      <c r="H19" s="114">
        <v>15.747744475788901</v>
      </c>
      <c r="I19" s="99">
        <v>17.274348512760699</v>
      </c>
      <c r="J19" s="113">
        <v>16.438550609854602</v>
      </c>
      <c r="K19" s="114">
        <v>16.3574991452146</v>
      </c>
      <c r="L19" s="98">
        <v>14.408999191984799</v>
      </c>
      <c r="M19" s="97">
        <v>15.664868235689401</v>
      </c>
      <c r="N19" s="120">
        <v>15.339530910634901</v>
      </c>
      <c r="O19" s="97">
        <v>14.932202855577501</v>
      </c>
      <c r="P19" s="120">
        <v>15.221231837579399</v>
      </c>
      <c r="Q19" s="100">
        <v>14.5899716716408</v>
      </c>
      <c r="R19" s="97">
        <v>14.2824759825335</v>
      </c>
      <c r="S19" s="113">
        <v>18.511045253342701</v>
      </c>
      <c r="T19" s="124">
        <v>18.346597950214399</v>
      </c>
      <c r="U19" s="99">
        <v>95.346761316298895</v>
      </c>
      <c r="V19" s="124">
        <v>77.132313799791802</v>
      </c>
      <c r="W19" s="114">
        <v>80.667107232750595</v>
      </c>
      <c r="X19" s="100">
        <v>108.91097748292</v>
      </c>
      <c r="Y19" s="97">
        <v>114.858702058343</v>
      </c>
      <c r="Z19" s="113">
        <v>82.336189701807498</v>
      </c>
      <c r="AA19" s="114">
        <v>82.812421297071694</v>
      </c>
      <c r="AB19" s="407">
        <v>33</v>
      </c>
      <c r="AC19" s="127">
        <v>32.049113382408756</v>
      </c>
      <c r="AD19" s="369">
        <v>0.97048605534857757</v>
      </c>
      <c r="AF19" s="437" t="s">
        <v>87</v>
      </c>
      <c r="AG19" s="132">
        <v>16.1325088127738</v>
      </c>
      <c r="AH19" s="133">
        <v>17.017016330571501</v>
      </c>
      <c r="AI19" s="132">
        <v>16.4112591931389</v>
      </c>
      <c r="AJ19" s="134">
        <v>17.586416850008</v>
      </c>
      <c r="AK19" s="133">
        <v>17.182482217775799</v>
      </c>
      <c r="AL19" s="135">
        <v>15.146644367348401</v>
      </c>
      <c r="AM19" s="132">
        <v>15.401446188921</v>
      </c>
      <c r="AN19" s="136">
        <v>14.980869827575001</v>
      </c>
      <c r="AO19" s="134">
        <v>15.3218049265818</v>
      </c>
      <c r="AP19" s="134">
        <v>15.376890875533601</v>
      </c>
      <c r="AQ19" s="133">
        <v>15.370988780431199</v>
      </c>
      <c r="AR19" s="135">
        <v>15.2241017397201</v>
      </c>
      <c r="AS19" s="132">
        <v>15.4641315030377</v>
      </c>
      <c r="AT19" s="134">
        <v>17.448937850769799</v>
      </c>
      <c r="AU19" s="133">
        <v>17.391830863487201</v>
      </c>
      <c r="AV19" s="447">
        <v>15.991989428720499</v>
      </c>
      <c r="AW19" s="407">
        <v>33</v>
      </c>
      <c r="AX19" s="127">
        <v>32.136812269121464</v>
      </c>
      <c r="AY19" s="369">
        <v>1.4790929583356045</v>
      </c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</row>
    <row r="20" spans="1:85" s="21" customFormat="1" x14ac:dyDescent="0.2">
      <c r="A20" s="406" t="s">
        <v>27</v>
      </c>
      <c r="B20" s="96">
        <v>89.840804666095394</v>
      </c>
      <c r="C20" s="97">
        <v>90.3884414870368</v>
      </c>
      <c r="D20" s="113">
        <v>103.956637752251</v>
      </c>
      <c r="E20" s="114">
        <v>103.999763634456</v>
      </c>
      <c r="F20" s="99">
        <v>104.88815892408</v>
      </c>
      <c r="G20" s="113">
        <v>104.42903029743</v>
      </c>
      <c r="H20" s="114">
        <v>102.39400278456399</v>
      </c>
      <c r="I20" s="99">
        <v>100.790984321309</v>
      </c>
      <c r="J20" s="113">
        <v>110.041487173013</v>
      </c>
      <c r="K20" s="114">
        <v>109.01381438089901</v>
      </c>
      <c r="L20" s="98">
        <v>50.513928170211997</v>
      </c>
      <c r="M20" s="97">
        <v>54.866348745558597</v>
      </c>
      <c r="N20" s="120">
        <v>63.858076534461503</v>
      </c>
      <c r="O20" s="97">
        <v>64.829399112004893</v>
      </c>
      <c r="P20" s="120">
        <v>77.557894072633999</v>
      </c>
      <c r="Q20" s="100">
        <v>26.143115384029201</v>
      </c>
      <c r="R20" s="97">
        <v>25.9405859754571</v>
      </c>
      <c r="S20" s="113">
        <v>60.412469407439303</v>
      </c>
      <c r="T20" s="124">
        <v>56.854616759170703</v>
      </c>
      <c r="U20" s="99">
        <v>84.378464376499593</v>
      </c>
      <c r="V20" s="124">
        <v>87.262224880146107</v>
      </c>
      <c r="W20" s="114">
        <v>87.245515927526597</v>
      </c>
      <c r="X20" s="100">
        <v>94.191994901634203</v>
      </c>
      <c r="Y20" s="97">
        <v>95.488803450404902</v>
      </c>
      <c r="Z20" s="113">
        <v>89.854776733800406</v>
      </c>
      <c r="AA20" s="114">
        <v>95.187240434947697</v>
      </c>
      <c r="AB20" s="407">
        <v>308</v>
      </c>
      <c r="AC20" s="127">
        <v>320.27943743936765</v>
      </c>
      <c r="AD20" s="369">
        <v>13.106621499334416</v>
      </c>
      <c r="AF20" s="437" t="s">
        <v>27</v>
      </c>
      <c r="AG20" s="132">
        <v>105.603893913729</v>
      </c>
      <c r="AH20" s="133">
        <v>153.60705637694701</v>
      </c>
      <c r="AI20" s="132">
        <v>114.745520078482</v>
      </c>
      <c r="AJ20" s="134">
        <v>162.432315208174</v>
      </c>
      <c r="AK20" s="133">
        <v>157.40416215094001</v>
      </c>
      <c r="AL20" s="135">
        <v>64.350358401280104</v>
      </c>
      <c r="AM20" s="132">
        <v>66.652315001149105</v>
      </c>
      <c r="AN20" s="136">
        <v>72.727628202224295</v>
      </c>
      <c r="AO20" s="134">
        <v>72.839581454762893</v>
      </c>
      <c r="AP20" s="134">
        <v>71.781943700607897</v>
      </c>
      <c r="AQ20" s="133">
        <v>71.949545087743005</v>
      </c>
      <c r="AR20" s="135">
        <v>63.051392712567299</v>
      </c>
      <c r="AS20" s="132">
        <v>63.331625976533601</v>
      </c>
      <c r="AT20" s="134">
        <v>171.25931621330699</v>
      </c>
      <c r="AU20" s="133">
        <v>173.341230378522</v>
      </c>
      <c r="AV20" s="447">
        <v>90.796767346809801</v>
      </c>
      <c r="AW20" s="407">
        <v>308</v>
      </c>
      <c r="AX20" s="127">
        <v>323.538529007796</v>
      </c>
      <c r="AY20" s="369">
        <v>12.93553609053907</v>
      </c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</row>
    <row r="21" spans="1:85" s="21" customFormat="1" x14ac:dyDescent="0.2">
      <c r="A21" s="406" t="s">
        <v>28</v>
      </c>
      <c r="B21" s="96">
        <v>0.68579793771256603</v>
      </c>
      <c r="C21" s="97">
        <v>0.67176638979695802</v>
      </c>
      <c r="D21" s="115">
        <v>0.18863613141228999</v>
      </c>
      <c r="E21" s="114">
        <v>0.60430031307574394</v>
      </c>
      <c r="F21" s="91">
        <v>0.41392246089332602</v>
      </c>
      <c r="G21" s="113">
        <v>0.67838504360126195</v>
      </c>
      <c r="H21" s="114">
        <v>0.55187117824542498</v>
      </c>
      <c r="I21" s="99">
        <v>0.80564797052341497</v>
      </c>
      <c r="J21" s="115">
        <v>0.280460345602979</v>
      </c>
      <c r="K21" s="114">
        <v>0.75536415066325902</v>
      </c>
      <c r="L21" s="98">
        <v>1.14742784817076</v>
      </c>
      <c r="M21" s="97">
        <v>1.0614754255666099</v>
      </c>
      <c r="N21" s="120">
        <v>10.973216822965499</v>
      </c>
      <c r="O21" s="97">
        <v>9.9912294782368196</v>
      </c>
      <c r="P21" s="120">
        <v>2.3971269398051001</v>
      </c>
      <c r="Q21" s="100">
        <v>0.57636387708898695</v>
      </c>
      <c r="R21" s="97">
        <v>0.76792666535598597</v>
      </c>
      <c r="S21" s="113">
        <v>0.55911538594152599</v>
      </c>
      <c r="T21" s="124">
        <v>0.58294788749718696</v>
      </c>
      <c r="U21" s="99">
        <v>3957.1786695565202</v>
      </c>
      <c r="V21" s="124">
        <v>1725.46193556358</v>
      </c>
      <c r="W21" s="114">
        <v>1778.5904300756899</v>
      </c>
      <c r="X21" s="100">
        <v>3634.87434601112</v>
      </c>
      <c r="Y21" s="97">
        <v>4026.5472242595401</v>
      </c>
      <c r="Z21" s="113">
        <v>5778.0918939426101</v>
      </c>
      <c r="AA21" s="114">
        <v>6358.6162136388803</v>
      </c>
      <c r="AB21" s="407">
        <v>293</v>
      </c>
      <c r="AC21" s="127">
        <v>281.13409721415098</v>
      </c>
      <c r="AD21" s="369">
        <v>7.1171604133929574</v>
      </c>
      <c r="AF21" s="437" t="s">
        <v>28</v>
      </c>
      <c r="AG21" s="132">
        <v>0.50562457789006598</v>
      </c>
      <c r="AH21" s="133">
        <v>0.64290539747217301</v>
      </c>
      <c r="AI21" s="137">
        <v>0.462734770500421</v>
      </c>
      <c r="AJ21" s="134" t="s">
        <v>123</v>
      </c>
      <c r="AK21" s="133">
        <v>1.84587507672625</v>
      </c>
      <c r="AL21" s="135">
        <v>1.59703466582517</v>
      </c>
      <c r="AM21" s="132">
        <v>0.59146356124653399</v>
      </c>
      <c r="AN21" s="138">
        <v>0.44906867032793402</v>
      </c>
      <c r="AO21" s="139">
        <v>0.439765192181235</v>
      </c>
      <c r="AP21" s="139">
        <v>0.44313315026335198</v>
      </c>
      <c r="AQ21" s="140">
        <v>0.35261094838525803</v>
      </c>
      <c r="AR21" s="141">
        <v>0.45630261442288</v>
      </c>
      <c r="AS21" s="137">
        <v>0.481429580612736</v>
      </c>
      <c r="AT21" s="134">
        <v>1.2290861040710901</v>
      </c>
      <c r="AU21" s="133">
        <v>1.19122951665409</v>
      </c>
      <c r="AV21" s="448">
        <v>0.47761742717920103</v>
      </c>
      <c r="AW21" s="407">
        <v>293</v>
      </c>
      <c r="AX21" s="127">
        <v>282.10295990997037</v>
      </c>
      <c r="AY21" s="369">
        <v>4.2312066950572893</v>
      </c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</row>
    <row r="22" spans="1:85" s="21" customFormat="1" x14ac:dyDescent="0.2">
      <c r="A22" s="406" t="s">
        <v>29</v>
      </c>
      <c r="B22" s="96">
        <v>48.032108188662697</v>
      </c>
      <c r="C22" s="97">
        <v>49.482551490951998</v>
      </c>
      <c r="D22" s="113">
        <v>48.5708187862651</v>
      </c>
      <c r="E22" s="114">
        <v>49.713418590780101</v>
      </c>
      <c r="F22" s="99">
        <v>51.3692130534249</v>
      </c>
      <c r="G22" s="113">
        <v>49.773807312134402</v>
      </c>
      <c r="H22" s="114">
        <v>48.8413604098902</v>
      </c>
      <c r="I22" s="99">
        <v>53.080975039434698</v>
      </c>
      <c r="J22" s="113">
        <v>52.452794835294902</v>
      </c>
      <c r="K22" s="114">
        <v>50.774339095319803</v>
      </c>
      <c r="L22" s="98">
        <v>46.7535755324799</v>
      </c>
      <c r="M22" s="97">
        <v>51.010892886784802</v>
      </c>
      <c r="N22" s="120">
        <v>49.729921414005901</v>
      </c>
      <c r="O22" s="97">
        <v>49.527148997351603</v>
      </c>
      <c r="P22" s="120">
        <v>49.9101908999721</v>
      </c>
      <c r="Q22" s="100">
        <v>47.572757007968001</v>
      </c>
      <c r="R22" s="97">
        <v>46.910677366587301</v>
      </c>
      <c r="S22" s="113">
        <v>53.594719835740499</v>
      </c>
      <c r="T22" s="124">
        <v>51.444642030938297</v>
      </c>
      <c r="U22" s="99">
        <v>40.637299867163499</v>
      </c>
      <c r="V22" s="124">
        <v>47.342577347712897</v>
      </c>
      <c r="W22" s="114">
        <v>48.268087628133301</v>
      </c>
      <c r="X22" s="100">
        <v>38.963932680840799</v>
      </c>
      <c r="Y22" s="97">
        <v>39.669024148101002</v>
      </c>
      <c r="Z22" s="113">
        <v>40.157642524408402</v>
      </c>
      <c r="AA22" s="114">
        <v>43.791645998659099</v>
      </c>
      <c r="AB22" s="407">
        <v>44</v>
      </c>
      <c r="AC22" s="127">
        <v>44.090339960130258</v>
      </c>
      <c r="AD22" s="369">
        <v>0.69911734439152629</v>
      </c>
      <c r="AF22" s="437" t="s">
        <v>29</v>
      </c>
      <c r="AG22" s="132">
        <v>49.968957099819299</v>
      </c>
      <c r="AH22" s="133">
        <v>51.079628588231103</v>
      </c>
      <c r="AI22" s="132">
        <v>50.983851233188403</v>
      </c>
      <c r="AJ22" s="134">
        <v>50.701929100612503</v>
      </c>
      <c r="AK22" s="133">
        <v>49.6953717434371</v>
      </c>
      <c r="AL22" s="135">
        <v>49.076170133943201</v>
      </c>
      <c r="AM22" s="132">
        <v>49.3773976045401</v>
      </c>
      <c r="AN22" s="136">
        <v>51.026443345041201</v>
      </c>
      <c r="AO22" s="134">
        <v>50.663554848531099</v>
      </c>
      <c r="AP22" s="134">
        <v>49.336930706224102</v>
      </c>
      <c r="AQ22" s="133">
        <v>51.229831272411403</v>
      </c>
      <c r="AR22" s="135">
        <v>51.5798613369316</v>
      </c>
      <c r="AS22" s="132">
        <v>51.367856394721002</v>
      </c>
      <c r="AT22" s="134">
        <v>52.548086662279999</v>
      </c>
      <c r="AU22" s="133">
        <v>52.568566625331101</v>
      </c>
      <c r="AV22" s="447">
        <v>51.692456247373897</v>
      </c>
      <c r="AW22" s="407">
        <v>44</v>
      </c>
      <c r="AX22" s="127">
        <v>44.347411015050618</v>
      </c>
      <c r="AY22" s="369">
        <v>0.70551818937262745</v>
      </c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</row>
    <row r="23" spans="1:85" s="21" customFormat="1" x14ac:dyDescent="0.2">
      <c r="A23" s="406" t="s">
        <v>30</v>
      </c>
      <c r="B23" s="96">
        <v>12.7170751154234</v>
      </c>
      <c r="C23" s="97">
        <v>13.7165525294694</v>
      </c>
      <c r="D23" s="113">
        <v>10.756257111870401</v>
      </c>
      <c r="E23" s="114">
        <v>12.4391831710186</v>
      </c>
      <c r="F23" s="99">
        <v>13.366018844053601</v>
      </c>
      <c r="G23" s="113">
        <v>12.532974888003499</v>
      </c>
      <c r="H23" s="114">
        <v>11.966523892260801</v>
      </c>
      <c r="I23" s="99">
        <v>22.170735359910498</v>
      </c>
      <c r="J23" s="113">
        <v>13.6622118917929</v>
      </c>
      <c r="K23" s="114">
        <v>14.520226830726401</v>
      </c>
      <c r="L23" s="98">
        <v>17.9477529124254</v>
      </c>
      <c r="M23" s="97">
        <v>20.478861910959498</v>
      </c>
      <c r="N23" s="120">
        <v>13.099194172687399</v>
      </c>
      <c r="O23" s="97">
        <v>8.5390785108334892</v>
      </c>
      <c r="P23" s="120">
        <v>14.7647353346229</v>
      </c>
      <c r="Q23" s="100">
        <v>0.95052376258302196</v>
      </c>
      <c r="R23" s="97">
        <v>1.2436359428419099</v>
      </c>
      <c r="S23" s="113">
        <v>1.1462869902865001</v>
      </c>
      <c r="T23" s="124">
        <v>1.1386345873485899</v>
      </c>
      <c r="U23" s="99">
        <v>38.840529946459498</v>
      </c>
      <c r="V23" s="124">
        <v>41.223459074102898</v>
      </c>
      <c r="W23" s="114">
        <v>43.374840864345899</v>
      </c>
      <c r="X23" s="100">
        <v>41.385753874543902</v>
      </c>
      <c r="Y23" s="97">
        <v>42.298797054668803</v>
      </c>
      <c r="Z23" s="113">
        <v>47.705656451409702</v>
      </c>
      <c r="AA23" s="114">
        <v>47.312178584903002</v>
      </c>
      <c r="AB23" s="407">
        <v>116</v>
      </c>
      <c r="AC23" s="127">
        <v>115.90058157865035</v>
      </c>
      <c r="AD23" s="369">
        <v>5.7315768797296132</v>
      </c>
      <c r="AF23" s="437" t="s">
        <v>30</v>
      </c>
      <c r="AG23" s="132">
        <v>11.3122298800601</v>
      </c>
      <c r="AH23" s="133">
        <v>11.317664316761199</v>
      </c>
      <c r="AI23" s="132">
        <v>14.322217360385199</v>
      </c>
      <c r="AJ23" s="134">
        <v>19.396761857357902</v>
      </c>
      <c r="AK23" s="133">
        <v>19.0847038696736</v>
      </c>
      <c r="AL23" s="135">
        <v>13.5198402242942</v>
      </c>
      <c r="AM23" s="132">
        <v>14.616299271559001</v>
      </c>
      <c r="AN23" s="136">
        <v>12.9179641309891</v>
      </c>
      <c r="AO23" s="134">
        <v>13.5919316868042</v>
      </c>
      <c r="AP23" s="134">
        <v>13.1661582531533</v>
      </c>
      <c r="AQ23" s="133">
        <v>11.982501631347899</v>
      </c>
      <c r="AR23" s="135">
        <v>15.0375111468067</v>
      </c>
      <c r="AS23" s="132">
        <v>14.670207580912701</v>
      </c>
      <c r="AT23" s="134">
        <v>10.416544474353</v>
      </c>
      <c r="AU23" s="133">
        <v>11.325618865682999</v>
      </c>
      <c r="AV23" s="447">
        <v>14.494312603347799</v>
      </c>
      <c r="AW23" s="407">
        <v>116</v>
      </c>
      <c r="AX23" s="127">
        <v>115.43098118084737</v>
      </c>
      <c r="AY23" s="369">
        <v>4.732835458101734</v>
      </c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</row>
    <row r="24" spans="1:85" s="21" customFormat="1" x14ac:dyDescent="0.2">
      <c r="A24" s="406" t="s">
        <v>31</v>
      </c>
      <c r="B24" s="96">
        <v>1.47505060152946</v>
      </c>
      <c r="C24" s="97">
        <v>1.8207141149089201</v>
      </c>
      <c r="D24" s="113">
        <v>1.89874847766097</v>
      </c>
      <c r="E24" s="114">
        <v>6.9336522212007798</v>
      </c>
      <c r="F24" s="99">
        <v>1.94414852310751</v>
      </c>
      <c r="G24" s="113">
        <v>2.6993017901588598</v>
      </c>
      <c r="H24" s="114">
        <v>1.9142757877701999</v>
      </c>
      <c r="I24" s="99">
        <v>7.35542706382091</v>
      </c>
      <c r="J24" s="113">
        <v>1.8184428184594901</v>
      </c>
      <c r="K24" s="114">
        <v>4.6529882436056802</v>
      </c>
      <c r="L24" s="90">
        <v>0.39647549980089197</v>
      </c>
      <c r="M24" s="97">
        <v>2.93126042511452</v>
      </c>
      <c r="N24" s="120">
        <v>1.8470153223333401</v>
      </c>
      <c r="O24" s="97">
        <v>1.68635381627009</v>
      </c>
      <c r="P24" s="120">
        <v>1.9576794315924999</v>
      </c>
      <c r="Q24" s="92">
        <v>7.7254655181412904E-2</v>
      </c>
      <c r="R24" s="89">
        <v>0.102990130809915</v>
      </c>
      <c r="S24" s="115">
        <v>0.12028748307716899</v>
      </c>
      <c r="T24" s="125">
        <v>0.12130021620871199</v>
      </c>
      <c r="U24" s="91">
        <v>7.0898009062561398E-2</v>
      </c>
      <c r="V24" s="125">
        <v>5.6279695745273403E-2</v>
      </c>
      <c r="W24" s="114" t="s">
        <v>123</v>
      </c>
      <c r="X24" s="92">
        <v>0.12062984588685299</v>
      </c>
      <c r="Y24" s="89">
        <v>5.4062495349864403E-2</v>
      </c>
      <c r="Z24" s="115">
        <v>0.101915485335709</v>
      </c>
      <c r="AA24" s="116">
        <v>0.12884081432629299</v>
      </c>
      <c r="AB24" s="407">
        <v>127</v>
      </c>
      <c r="AC24" s="127">
        <v>114.843263037988</v>
      </c>
      <c r="AD24" s="369">
        <v>3.7292895475379066</v>
      </c>
      <c r="AF24" s="437" t="s">
        <v>31</v>
      </c>
      <c r="AG24" s="132">
        <v>1.86013758249411</v>
      </c>
      <c r="AH24" s="133">
        <v>1.9095113786661999</v>
      </c>
      <c r="AI24" s="132">
        <v>1.9662630999446</v>
      </c>
      <c r="AJ24" s="134">
        <v>3.0267990754721299</v>
      </c>
      <c r="AK24" s="133">
        <v>1.8177153682248199</v>
      </c>
      <c r="AL24" s="135">
        <v>0.61666112264241801</v>
      </c>
      <c r="AM24" s="137">
        <v>0.434826593559968</v>
      </c>
      <c r="AN24" s="136">
        <v>1.92639879977254</v>
      </c>
      <c r="AO24" s="134">
        <v>1.9584510354098299</v>
      </c>
      <c r="AP24" s="134">
        <v>2.01395904171246</v>
      </c>
      <c r="AQ24" s="133">
        <v>2.0812197722424099</v>
      </c>
      <c r="AR24" s="135">
        <v>2.05766483764052</v>
      </c>
      <c r="AS24" s="132">
        <v>1.9914003837557901</v>
      </c>
      <c r="AT24" s="134">
        <v>2.1363524637151698</v>
      </c>
      <c r="AU24" s="133">
        <v>2.04031214298046</v>
      </c>
      <c r="AV24" s="447">
        <v>1.9929727603941001</v>
      </c>
      <c r="AW24" s="407">
        <v>127</v>
      </c>
      <c r="AX24" s="127">
        <v>115.40327856401963</v>
      </c>
      <c r="AY24" s="369">
        <v>3.212121164954481</v>
      </c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</row>
    <row r="25" spans="1:85" s="21" customFormat="1" x14ac:dyDescent="0.2">
      <c r="A25" s="406" t="s">
        <v>32</v>
      </c>
      <c r="B25" s="96">
        <v>332.45048999943998</v>
      </c>
      <c r="C25" s="97">
        <v>328.75768837707102</v>
      </c>
      <c r="D25" s="113">
        <v>336.68045814611003</v>
      </c>
      <c r="E25" s="114">
        <v>328.356436098676</v>
      </c>
      <c r="F25" s="99">
        <v>344.66938661841601</v>
      </c>
      <c r="G25" s="113">
        <v>338.09963723398999</v>
      </c>
      <c r="H25" s="114">
        <v>335.96376102527398</v>
      </c>
      <c r="I25" s="99">
        <v>363.85513327872002</v>
      </c>
      <c r="J25" s="113">
        <v>346.18633655757498</v>
      </c>
      <c r="K25" s="114">
        <v>343.82673689652501</v>
      </c>
      <c r="L25" s="98">
        <v>394.09655938839899</v>
      </c>
      <c r="M25" s="97">
        <v>412.55045171129802</v>
      </c>
      <c r="N25" s="120">
        <v>403.32226347975001</v>
      </c>
      <c r="O25" s="97">
        <v>387.57726263325799</v>
      </c>
      <c r="P25" s="120">
        <v>373.25780031596099</v>
      </c>
      <c r="Q25" s="100">
        <v>229.829199253252</v>
      </c>
      <c r="R25" s="97">
        <v>229.878132564514</v>
      </c>
      <c r="S25" s="113">
        <v>207.28150179644899</v>
      </c>
      <c r="T25" s="124">
        <v>204.255102528321</v>
      </c>
      <c r="U25" s="99">
        <v>14.3055865222536</v>
      </c>
      <c r="V25" s="124">
        <v>17.995964885294399</v>
      </c>
      <c r="W25" s="114">
        <v>17.7560049346033</v>
      </c>
      <c r="X25" s="100">
        <v>10.6238032862281</v>
      </c>
      <c r="Y25" s="97">
        <v>10.8067355120366</v>
      </c>
      <c r="Z25" s="113">
        <v>15.7496332645362</v>
      </c>
      <c r="AA25" s="114">
        <v>15.197919132926099</v>
      </c>
      <c r="AB25" s="407">
        <v>102</v>
      </c>
      <c r="AC25" s="127">
        <v>130.00190436983866</v>
      </c>
      <c r="AD25" s="369">
        <v>6.2685114701541549</v>
      </c>
      <c r="AF25" s="437" t="s">
        <v>32</v>
      </c>
      <c r="AG25" s="132">
        <v>342.75276264286498</v>
      </c>
      <c r="AH25" s="133">
        <v>294.54141584584403</v>
      </c>
      <c r="AI25" s="132">
        <v>338.12122337001699</v>
      </c>
      <c r="AJ25" s="134">
        <v>289.458380270269</v>
      </c>
      <c r="AK25" s="133">
        <v>284.86349080303</v>
      </c>
      <c r="AL25" s="135">
        <v>372.89671901735301</v>
      </c>
      <c r="AM25" s="132">
        <v>373.83884477883402</v>
      </c>
      <c r="AN25" s="136">
        <v>363.57020187851799</v>
      </c>
      <c r="AO25" s="134">
        <v>357.12713940500697</v>
      </c>
      <c r="AP25" s="134">
        <v>362.573008307252</v>
      </c>
      <c r="AQ25" s="133">
        <v>358.52867528672903</v>
      </c>
      <c r="AR25" s="135">
        <v>392.62780548766699</v>
      </c>
      <c r="AS25" s="132">
        <v>403.17504621188601</v>
      </c>
      <c r="AT25" s="134">
        <v>271.29383520566699</v>
      </c>
      <c r="AU25" s="133">
        <v>270.87933979474002</v>
      </c>
      <c r="AV25" s="447">
        <v>348.013945690502</v>
      </c>
      <c r="AW25" s="407">
        <v>102</v>
      </c>
      <c r="AX25" s="127">
        <v>128.63209242253762</v>
      </c>
      <c r="AY25" s="369">
        <v>8.7917409620314491</v>
      </c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</row>
    <row r="26" spans="1:85" s="21" customFormat="1" x14ac:dyDescent="0.2">
      <c r="A26" s="406" t="s">
        <v>33</v>
      </c>
      <c r="B26" s="96">
        <v>25.896256296315499</v>
      </c>
      <c r="C26" s="97">
        <v>26.222970679933901</v>
      </c>
      <c r="D26" s="113">
        <v>26.860132331037399</v>
      </c>
      <c r="E26" s="114">
        <v>27.313859160543601</v>
      </c>
      <c r="F26" s="99">
        <v>27.472580528801799</v>
      </c>
      <c r="G26" s="113">
        <v>27.215308288393199</v>
      </c>
      <c r="H26" s="114">
        <v>26.918838662183099</v>
      </c>
      <c r="I26" s="99">
        <v>27.983544272073701</v>
      </c>
      <c r="J26" s="113">
        <v>26.954758630061001</v>
      </c>
      <c r="K26" s="114">
        <v>26.827115054284199</v>
      </c>
      <c r="L26" s="98">
        <v>25.230455393079001</v>
      </c>
      <c r="M26" s="97">
        <v>25.663312941736802</v>
      </c>
      <c r="N26" s="120">
        <v>26.414850731044002</v>
      </c>
      <c r="O26" s="97">
        <v>26.674205453611599</v>
      </c>
      <c r="P26" s="120">
        <v>26.244686965762799</v>
      </c>
      <c r="Q26" s="100">
        <v>16.805127427751</v>
      </c>
      <c r="R26" s="97">
        <v>16.927631669404501</v>
      </c>
      <c r="S26" s="113">
        <v>16.866100113547599</v>
      </c>
      <c r="T26" s="124">
        <v>16.1115985104679</v>
      </c>
      <c r="U26" s="99">
        <v>4.5003524598159803</v>
      </c>
      <c r="V26" s="124">
        <v>5.3312142299910201</v>
      </c>
      <c r="W26" s="114">
        <v>5.1205995601213097</v>
      </c>
      <c r="X26" s="100">
        <v>3.7316801018585801</v>
      </c>
      <c r="Y26" s="97">
        <v>3.6223338279194799</v>
      </c>
      <c r="Z26" s="113">
        <v>5.0658131450138697</v>
      </c>
      <c r="AA26" s="114">
        <v>5.2530936721373802</v>
      </c>
      <c r="AB26" s="407">
        <v>22</v>
      </c>
      <c r="AC26" s="127">
        <v>20.622134101776485</v>
      </c>
      <c r="AD26" s="369">
        <v>0.54665143034776986</v>
      </c>
      <c r="AF26" s="437" t="s">
        <v>33</v>
      </c>
      <c r="AG26" s="132">
        <v>27.359659480382099</v>
      </c>
      <c r="AH26" s="133">
        <v>27.3115857818504</v>
      </c>
      <c r="AI26" s="132">
        <v>26.848860826316599</v>
      </c>
      <c r="AJ26" s="134">
        <v>26.0376983688286</v>
      </c>
      <c r="AK26" s="133">
        <v>25.7462548014188</v>
      </c>
      <c r="AL26" s="135">
        <v>25.642346216044899</v>
      </c>
      <c r="AM26" s="132">
        <v>26.185610839782299</v>
      </c>
      <c r="AN26" s="136">
        <v>26.686022051029902</v>
      </c>
      <c r="AO26" s="134">
        <v>27.781438757146301</v>
      </c>
      <c r="AP26" s="134">
        <v>27.670058008498401</v>
      </c>
      <c r="AQ26" s="133">
        <v>27.353971409949999</v>
      </c>
      <c r="AR26" s="135">
        <v>26.993886207855301</v>
      </c>
      <c r="AS26" s="132">
        <v>27.386468450557</v>
      </c>
      <c r="AT26" s="134">
        <v>26.751630538867399</v>
      </c>
      <c r="AU26" s="133">
        <v>27.082388941316601</v>
      </c>
      <c r="AV26" s="447">
        <v>26.9402940064255</v>
      </c>
      <c r="AW26" s="407">
        <v>22</v>
      </c>
      <c r="AX26" s="127">
        <v>20.561648646322126</v>
      </c>
      <c r="AY26" s="369">
        <v>0.74427672354609686</v>
      </c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</row>
    <row r="27" spans="1:85" s="21" customFormat="1" x14ac:dyDescent="0.2">
      <c r="A27" s="406" t="s">
        <v>34</v>
      </c>
      <c r="B27" s="96">
        <v>200.67043884952901</v>
      </c>
      <c r="C27" s="97">
        <v>205.78574249599399</v>
      </c>
      <c r="D27" s="113">
        <v>211.39795450826</v>
      </c>
      <c r="E27" s="114">
        <v>209.307376388839</v>
      </c>
      <c r="F27" s="99">
        <v>215.501787919219</v>
      </c>
      <c r="G27" s="113">
        <v>209.79809411423901</v>
      </c>
      <c r="H27" s="114">
        <v>207.57706268120899</v>
      </c>
      <c r="I27" s="99">
        <v>224.15986489664601</v>
      </c>
      <c r="J27" s="113">
        <v>206.84883228319501</v>
      </c>
      <c r="K27" s="114">
        <v>207.19697592890401</v>
      </c>
      <c r="L27" s="98">
        <v>172.72535300343401</v>
      </c>
      <c r="M27" s="97">
        <v>182.61203286575201</v>
      </c>
      <c r="N27" s="120">
        <v>193.38688950269599</v>
      </c>
      <c r="O27" s="97">
        <v>205.19633445746601</v>
      </c>
      <c r="P27" s="120">
        <v>197.483887631691</v>
      </c>
      <c r="Q27" s="92">
        <v>0.360545702957623</v>
      </c>
      <c r="R27" s="97">
        <v>0.76771195472338305</v>
      </c>
      <c r="S27" s="113">
        <v>0.95645928841781802</v>
      </c>
      <c r="T27" s="124">
        <v>0.97307212439292801</v>
      </c>
      <c r="U27" s="91">
        <v>9.5519890769899807E-2</v>
      </c>
      <c r="V27" s="125">
        <v>8.3426070320215706E-2</v>
      </c>
      <c r="W27" s="114" t="s">
        <v>123</v>
      </c>
      <c r="X27" s="92">
        <v>0.15139634607650901</v>
      </c>
      <c r="Y27" s="89" t="s">
        <v>123</v>
      </c>
      <c r="Z27" s="115">
        <v>0.10631177210972</v>
      </c>
      <c r="AA27" s="116">
        <v>0.187452670980393</v>
      </c>
      <c r="AB27" s="407">
        <v>396</v>
      </c>
      <c r="AC27" s="127">
        <v>403.78860242474656</v>
      </c>
      <c r="AD27" s="369">
        <v>8.6001218675014766</v>
      </c>
      <c r="AF27" s="437" t="s">
        <v>34</v>
      </c>
      <c r="AG27" s="132">
        <v>219.82741101483199</v>
      </c>
      <c r="AH27" s="133">
        <v>220.02256163039101</v>
      </c>
      <c r="AI27" s="132">
        <v>211.21169754662</v>
      </c>
      <c r="AJ27" s="134">
        <v>201.85093610020701</v>
      </c>
      <c r="AK27" s="133">
        <v>203.96204893649099</v>
      </c>
      <c r="AL27" s="135">
        <v>178.90064895030901</v>
      </c>
      <c r="AM27" s="132">
        <v>175.266430292498</v>
      </c>
      <c r="AN27" s="136">
        <v>202.77043435683299</v>
      </c>
      <c r="AO27" s="134">
        <v>207.11291059809301</v>
      </c>
      <c r="AP27" s="134">
        <v>206.07212191702399</v>
      </c>
      <c r="AQ27" s="133">
        <v>205.45655216922401</v>
      </c>
      <c r="AR27" s="135">
        <v>200.660136307122</v>
      </c>
      <c r="AS27" s="132">
        <v>201.842585710962</v>
      </c>
      <c r="AT27" s="134">
        <v>211.586895805539</v>
      </c>
      <c r="AU27" s="133">
        <v>211.55566197045101</v>
      </c>
      <c r="AV27" s="447">
        <v>207.50863900424301</v>
      </c>
      <c r="AW27" s="407">
        <v>396</v>
      </c>
      <c r="AX27" s="127">
        <v>394.78848810002967</v>
      </c>
      <c r="AY27" s="369">
        <v>12.67529545888449</v>
      </c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</row>
    <row r="28" spans="1:85" s="21" customFormat="1" x14ac:dyDescent="0.2">
      <c r="A28" s="406" t="s">
        <v>35</v>
      </c>
      <c r="B28" s="96">
        <v>10.985083524764899</v>
      </c>
      <c r="C28" s="97">
        <v>11.178202799493601</v>
      </c>
      <c r="D28" s="113">
        <v>11.9485514132824</v>
      </c>
      <c r="E28" s="114">
        <v>11.883654776217799</v>
      </c>
      <c r="F28" s="99">
        <v>12.0981033930615</v>
      </c>
      <c r="G28" s="113">
        <v>11.701294538501701</v>
      </c>
      <c r="H28" s="114">
        <v>11.862770329887301</v>
      </c>
      <c r="I28" s="99">
        <v>12.2262385123791</v>
      </c>
      <c r="J28" s="113">
        <v>11.837967885431</v>
      </c>
      <c r="K28" s="114">
        <v>11.868610773397201</v>
      </c>
      <c r="L28" s="98">
        <v>11.838795355798</v>
      </c>
      <c r="M28" s="97">
        <v>12.4332760920393</v>
      </c>
      <c r="N28" s="120">
        <v>12.320973884591</v>
      </c>
      <c r="O28" s="97">
        <v>12.265694480246401</v>
      </c>
      <c r="P28" s="120">
        <v>11.883710269742</v>
      </c>
      <c r="Q28" s="100">
        <v>140.99246274452199</v>
      </c>
      <c r="R28" s="97">
        <v>139.88914616319201</v>
      </c>
      <c r="S28" s="113">
        <v>128.02903174609</v>
      </c>
      <c r="T28" s="124">
        <v>124.07111761437</v>
      </c>
      <c r="U28" s="99">
        <v>25.591321739985499</v>
      </c>
      <c r="V28" s="124">
        <v>22.572576931042398</v>
      </c>
      <c r="W28" s="114">
        <v>23.549429960143101</v>
      </c>
      <c r="X28" s="100">
        <v>26.842732369364001</v>
      </c>
      <c r="Y28" s="97">
        <v>27.830949815123802</v>
      </c>
      <c r="Z28" s="113">
        <v>38.780365802484802</v>
      </c>
      <c r="AA28" s="114">
        <v>43.094390732921802</v>
      </c>
      <c r="AB28" s="407">
        <v>26</v>
      </c>
      <c r="AC28" s="127">
        <v>23.076424307533681</v>
      </c>
      <c r="AD28" s="369">
        <v>0.96787450756294779</v>
      </c>
      <c r="AF28" s="437" t="s">
        <v>35</v>
      </c>
      <c r="AG28" s="132">
        <v>11.8247821145487</v>
      </c>
      <c r="AH28" s="133">
        <v>11.3494685480107</v>
      </c>
      <c r="AI28" s="132">
        <v>11.6508618181297</v>
      </c>
      <c r="AJ28" s="134">
        <v>11.219391953456499</v>
      </c>
      <c r="AK28" s="133">
        <v>10.8987966635804</v>
      </c>
      <c r="AL28" s="135">
        <v>11.417168968367999</v>
      </c>
      <c r="AM28" s="132">
        <v>11.533677814046801</v>
      </c>
      <c r="AN28" s="136">
        <v>11.9648068528788</v>
      </c>
      <c r="AO28" s="134">
        <v>12.0986389694288</v>
      </c>
      <c r="AP28" s="134">
        <v>12.203217133886699</v>
      </c>
      <c r="AQ28" s="133">
        <v>12.05772703883</v>
      </c>
      <c r="AR28" s="135">
        <v>12.8039008591862</v>
      </c>
      <c r="AS28" s="132">
        <v>13.071357246375699</v>
      </c>
      <c r="AT28" s="134">
        <v>11.480763126862801</v>
      </c>
      <c r="AU28" s="133">
        <v>11.4847919124184</v>
      </c>
      <c r="AV28" s="447">
        <v>12.2360950336057</v>
      </c>
      <c r="AW28" s="407">
        <v>26</v>
      </c>
      <c r="AX28" s="127">
        <v>23.50046377981645</v>
      </c>
      <c r="AY28" s="369">
        <v>1.1814377822113107</v>
      </c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</row>
    <row r="29" spans="1:85" s="21" customFormat="1" x14ac:dyDescent="0.2">
      <c r="A29" s="406" t="s">
        <v>36</v>
      </c>
      <c r="B29" s="96">
        <v>114.536126946945</v>
      </c>
      <c r="C29" s="97">
        <v>115.75477343835701</v>
      </c>
      <c r="D29" s="113">
        <v>117.52558280175801</v>
      </c>
      <c r="E29" s="114">
        <v>117.325645430584</v>
      </c>
      <c r="F29" s="99">
        <v>115.705483643097</v>
      </c>
      <c r="G29" s="113">
        <v>117.45765965021501</v>
      </c>
      <c r="H29" s="114">
        <v>115.919403099766</v>
      </c>
      <c r="I29" s="99">
        <v>125.214385940686</v>
      </c>
      <c r="J29" s="113">
        <v>114.445684507246</v>
      </c>
      <c r="K29" s="114">
        <v>112.94542044363099</v>
      </c>
      <c r="L29" s="98">
        <v>127.958473775076</v>
      </c>
      <c r="M29" s="97">
        <v>129.999115238759</v>
      </c>
      <c r="N29" s="120">
        <v>136.00733840925901</v>
      </c>
      <c r="O29" s="97">
        <v>137.076079799908</v>
      </c>
      <c r="P29" s="120">
        <v>123.592818285847</v>
      </c>
      <c r="Q29" s="100">
        <v>25.029107812992901</v>
      </c>
      <c r="R29" s="97">
        <v>24.823608375146001</v>
      </c>
      <c r="S29" s="113">
        <v>25.5559626823391</v>
      </c>
      <c r="T29" s="124">
        <v>24.8338149641645</v>
      </c>
      <c r="U29" s="99">
        <v>31.274990493894599</v>
      </c>
      <c r="V29" s="124">
        <v>20.571427143358498</v>
      </c>
      <c r="W29" s="114">
        <v>19.272044720597499</v>
      </c>
      <c r="X29" s="100">
        <v>29.704641548629802</v>
      </c>
      <c r="Y29" s="97">
        <v>29.1522711393796</v>
      </c>
      <c r="Z29" s="113">
        <v>23.2201088056907</v>
      </c>
      <c r="AA29" s="114">
        <v>24.280797755189599</v>
      </c>
      <c r="AB29" s="407">
        <v>170</v>
      </c>
      <c r="AC29" s="127">
        <v>157.40131287649166</v>
      </c>
      <c r="AD29" s="369">
        <v>4.5660903157996238</v>
      </c>
      <c r="AF29" s="437" t="s">
        <v>36</v>
      </c>
      <c r="AG29" s="132">
        <v>117.79044989996</v>
      </c>
      <c r="AH29" s="133">
        <v>99.4223366708664</v>
      </c>
      <c r="AI29" s="132">
        <v>111.335450187877</v>
      </c>
      <c r="AJ29" s="134">
        <v>94.770031642261202</v>
      </c>
      <c r="AK29" s="133">
        <v>93.811049327113494</v>
      </c>
      <c r="AL29" s="135">
        <v>125.172238779995</v>
      </c>
      <c r="AM29" s="132">
        <v>126.351519963199</v>
      </c>
      <c r="AN29" s="136">
        <v>131.67614709622799</v>
      </c>
      <c r="AO29" s="134">
        <v>134.52301905702299</v>
      </c>
      <c r="AP29" s="134">
        <v>133.85174762140301</v>
      </c>
      <c r="AQ29" s="133">
        <v>132.06060899088001</v>
      </c>
      <c r="AR29" s="135">
        <v>136.796897487237</v>
      </c>
      <c r="AS29" s="132">
        <v>139.49167960945999</v>
      </c>
      <c r="AT29" s="134">
        <v>91.586508638813399</v>
      </c>
      <c r="AU29" s="133">
        <v>91.206432489895704</v>
      </c>
      <c r="AV29" s="447">
        <v>121.562447686531</v>
      </c>
      <c r="AW29" s="407">
        <v>170</v>
      </c>
      <c r="AX29" s="127">
        <v>159.45133899452574</v>
      </c>
      <c r="AY29" s="369">
        <v>8.1795494149521826</v>
      </c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</row>
    <row r="30" spans="1:85" s="21" customFormat="1" x14ac:dyDescent="0.2">
      <c r="A30" s="406" t="s">
        <v>37</v>
      </c>
      <c r="B30" s="88">
        <v>0.43016896749028799</v>
      </c>
      <c r="C30" s="89">
        <v>0.45120386211396801</v>
      </c>
      <c r="D30" s="115">
        <v>0.39827029872841802</v>
      </c>
      <c r="E30" s="116">
        <v>0.40944951065226698</v>
      </c>
      <c r="F30" s="91">
        <v>0.37566586605145702</v>
      </c>
      <c r="G30" s="115">
        <v>0.420847328443816</v>
      </c>
      <c r="H30" s="116">
        <v>0.38516630388954298</v>
      </c>
      <c r="I30" s="91">
        <v>0.44496312876427002</v>
      </c>
      <c r="J30" s="115">
        <v>0.35841342794226499</v>
      </c>
      <c r="K30" s="116">
        <v>0.357902914667872</v>
      </c>
      <c r="L30" s="90">
        <v>0.34299543365821</v>
      </c>
      <c r="M30" s="89">
        <v>0.34163498123462499</v>
      </c>
      <c r="N30" s="121">
        <v>0.39084655546694103</v>
      </c>
      <c r="O30" s="89">
        <v>0.39480286943739001</v>
      </c>
      <c r="P30" s="121">
        <v>0.38322929400304301</v>
      </c>
      <c r="Q30" s="81">
        <v>1.69879754036922E-2</v>
      </c>
      <c r="R30" s="83">
        <v>2.3689691441466099E-2</v>
      </c>
      <c r="S30" s="111">
        <v>2.0244552532874601E-2</v>
      </c>
      <c r="T30" s="123">
        <v>2.2223671546350101E-2</v>
      </c>
      <c r="U30" s="85">
        <v>8.7989301256491594E-3</v>
      </c>
      <c r="V30" s="123">
        <v>2.8269486446000101E-2</v>
      </c>
      <c r="W30" s="112">
        <v>3.4641199736106999E-2</v>
      </c>
      <c r="X30" s="92" t="s">
        <v>123</v>
      </c>
      <c r="Y30" s="83">
        <v>1.5415105095862899E-2</v>
      </c>
      <c r="Z30" s="111">
        <v>1.6592995353190001E-2</v>
      </c>
      <c r="AA30" s="112">
        <v>2.10431789085311E-2</v>
      </c>
      <c r="AB30" s="408">
        <v>18.3</v>
      </c>
      <c r="AC30" s="128">
        <v>17.198704606579266</v>
      </c>
      <c r="AD30" s="370">
        <v>0.48076800650795148</v>
      </c>
      <c r="AF30" s="437" t="s">
        <v>37</v>
      </c>
      <c r="AG30" s="137">
        <v>0.38518152923793603</v>
      </c>
      <c r="AH30" s="140">
        <v>0.42092145884140397</v>
      </c>
      <c r="AI30" s="137">
        <v>0.35820978413791998</v>
      </c>
      <c r="AJ30" s="139">
        <v>0.35854020234256601</v>
      </c>
      <c r="AK30" s="140">
        <v>0.33267244175774502</v>
      </c>
      <c r="AL30" s="141">
        <v>0.37132919673041298</v>
      </c>
      <c r="AM30" s="137">
        <v>0.38091787212997202</v>
      </c>
      <c r="AN30" s="138">
        <v>0.451617555623893</v>
      </c>
      <c r="AO30" s="139">
        <v>0.47433932093248699</v>
      </c>
      <c r="AP30" s="139">
        <v>0.46319765824178699</v>
      </c>
      <c r="AQ30" s="140">
        <v>0.473484200979154</v>
      </c>
      <c r="AR30" s="141">
        <v>0.40680548216530299</v>
      </c>
      <c r="AS30" s="137">
        <v>0.41022700348952001</v>
      </c>
      <c r="AT30" s="139">
        <v>0.31993827593075103</v>
      </c>
      <c r="AU30" s="140">
        <v>0.31769112372049102</v>
      </c>
      <c r="AV30" s="448">
        <v>0.38369119322401601</v>
      </c>
      <c r="AW30" s="408">
        <v>18.3</v>
      </c>
      <c r="AX30" s="128">
        <v>17.56763886323705</v>
      </c>
      <c r="AY30" s="370">
        <v>0.24514952625911701</v>
      </c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</row>
    <row r="31" spans="1:85" s="21" customFormat="1" x14ac:dyDescent="0.2">
      <c r="A31" s="409" t="s">
        <v>38</v>
      </c>
      <c r="B31" s="101">
        <v>2.02433343362476</v>
      </c>
      <c r="C31" s="102">
        <v>2.1061042401001102</v>
      </c>
      <c r="D31" s="117">
        <v>2.10568180234604</v>
      </c>
      <c r="E31" s="118">
        <v>2.0706436268149799</v>
      </c>
      <c r="F31" s="104">
        <v>2.0495853120310801</v>
      </c>
      <c r="G31" s="117">
        <v>2.0764960746602998</v>
      </c>
      <c r="H31" s="118">
        <v>2.1166966632087099</v>
      </c>
      <c r="I31" s="104">
        <v>2.2305193824383598</v>
      </c>
      <c r="J31" s="117">
        <v>2.0438591787411999</v>
      </c>
      <c r="K31" s="118">
        <v>2.0114277285953901</v>
      </c>
      <c r="L31" s="103">
        <v>1.9415308251332699</v>
      </c>
      <c r="M31" s="102">
        <v>2.1065889841656298</v>
      </c>
      <c r="N31" s="122">
        <v>2.10191587431878</v>
      </c>
      <c r="O31" s="102">
        <v>2.13018341970804</v>
      </c>
      <c r="P31" s="122">
        <v>2.0132192800683399</v>
      </c>
      <c r="Q31" s="105">
        <v>0.48507849188054702</v>
      </c>
      <c r="R31" s="102">
        <v>0.50099190060657595</v>
      </c>
      <c r="S31" s="117">
        <v>0.51172031821312602</v>
      </c>
      <c r="T31" s="126">
        <v>0.55057804977576996</v>
      </c>
      <c r="U31" s="104">
        <v>0.39593624304742497</v>
      </c>
      <c r="V31" s="126">
        <v>0.40373310867304402</v>
      </c>
      <c r="W31" s="118">
        <v>0.34098231870374501</v>
      </c>
      <c r="X31" s="105">
        <v>0.37735997412295003</v>
      </c>
      <c r="Y31" s="102">
        <v>0.38414521685466202</v>
      </c>
      <c r="Z31" s="117">
        <v>0.33378710509982401</v>
      </c>
      <c r="AA31" s="118">
        <v>0.32927918463795097</v>
      </c>
      <c r="AB31" s="410">
        <v>2.6</v>
      </c>
      <c r="AC31" s="129">
        <v>1.927492317662975</v>
      </c>
      <c r="AD31" s="371">
        <v>0.13873974237190953</v>
      </c>
      <c r="AF31" s="438" t="s">
        <v>38</v>
      </c>
      <c r="AG31" s="142">
        <v>2.0126784444765802</v>
      </c>
      <c r="AH31" s="143">
        <v>1.89479454872827</v>
      </c>
      <c r="AI31" s="142">
        <v>1.8475421374187999</v>
      </c>
      <c r="AJ31" s="144">
        <v>1.7985770715468701</v>
      </c>
      <c r="AK31" s="143">
        <v>1.8675775722519301</v>
      </c>
      <c r="AL31" s="145">
        <v>1.90619989736199</v>
      </c>
      <c r="AM31" s="142">
        <v>2.0395354978832501</v>
      </c>
      <c r="AN31" s="146">
        <v>2.1409497359409202</v>
      </c>
      <c r="AO31" s="144">
        <v>2.1260826642225101</v>
      </c>
      <c r="AP31" s="144">
        <v>2.11136963218159</v>
      </c>
      <c r="AQ31" s="143">
        <v>2.1571580324803499</v>
      </c>
      <c r="AR31" s="145">
        <v>2.0590880129287101</v>
      </c>
      <c r="AS31" s="142">
        <v>2.15546508584938</v>
      </c>
      <c r="AT31" s="144">
        <v>1.86404872476221</v>
      </c>
      <c r="AU31" s="143">
        <v>1.87799344002005</v>
      </c>
      <c r="AV31" s="449">
        <v>2.0484445965721401</v>
      </c>
      <c r="AW31" s="410">
        <v>2.6</v>
      </c>
      <c r="AX31" s="129">
        <v>1.8602103176135538</v>
      </c>
      <c r="AY31" s="371">
        <v>0.11737794876112193</v>
      </c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</row>
    <row r="32" spans="1:85" s="21" customFormat="1" x14ac:dyDescent="0.2">
      <c r="A32" s="406" t="s">
        <v>39</v>
      </c>
      <c r="B32" s="88">
        <v>4.49334192555634</v>
      </c>
      <c r="C32" s="89">
        <v>4.3592417708906401</v>
      </c>
      <c r="D32" s="115">
        <v>4.4930930491118302</v>
      </c>
      <c r="E32" s="116">
        <v>4.4176644732940602</v>
      </c>
      <c r="F32" s="91">
        <v>4.5487678633269004</v>
      </c>
      <c r="G32" s="115">
        <v>4.5256361281649298</v>
      </c>
      <c r="H32" s="116">
        <v>4.5547764416558696</v>
      </c>
      <c r="I32" s="91">
        <v>4.9343837711880303</v>
      </c>
      <c r="J32" s="115">
        <v>4.3916576393007798</v>
      </c>
      <c r="K32" s="116">
        <v>4.4118771240135599</v>
      </c>
      <c r="L32" s="90">
        <v>5.5266778822278999</v>
      </c>
      <c r="M32" s="89">
        <v>5.5641930702882103</v>
      </c>
      <c r="N32" s="121">
        <v>5.5175352164911802</v>
      </c>
      <c r="O32" s="89">
        <v>5.5522796532709497</v>
      </c>
      <c r="P32" s="121">
        <v>4.8857425027381201</v>
      </c>
      <c r="Q32" s="81">
        <v>4.4448017954499597E-2</v>
      </c>
      <c r="R32" s="89">
        <v>5.6680293170440398E-2</v>
      </c>
      <c r="S32" s="115">
        <v>4.75477631226119E-2</v>
      </c>
      <c r="T32" s="125">
        <v>4.81255735813753E-2</v>
      </c>
      <c r="U32" s="91" t="s">
        <v>123</v>
      </c>
      <c r="V32" s="123">
        <v>7.8033850518987504E-3</v>
      </c>
      <c r="W32" s="116" t="s">
        <v>123</v>
      </c>
      <c r="X32" s="92" t="s">
        <v>123</v>
      </c>
      <c r="Y32" s="89" t="s">
        <v>123</v>
      </c>
      <c r="Z32" s="115" t="s">
        <v>123</v>
      </c>
      <c r="AA32" s="116" t="s">
        <v>123</v>
      </c>
      <c r="AB32" s="408">
        <v>15.2</v>
      </c>
      <c r="AC32" s="128">
        <v>14.871905812754951</v>
      </c>
      <c r="AD32" s="370">
        <v>0.80286768112255946</v>
      </c>
      <c r="AF32" s="437" t="s">
        <v>39</v>
      </c>
      <c r="AG32" s="137">
        <v>4.6765437639418597</v>
      </c>
      <c r="AH32" s="140">
        <v>3.7809006704846801</v>
      </c>
      <c r="AI32" s="137">
        <v>4.4147275706607703</v>
      </c>
      <c r="AJ32" s="139">
        <v>3.7385105070212901</v>
      </c>
      <c r="AK32" s="140">
        <v>3.5526661526863701</v>
      </c>
      <c r="AL32" s="141">
        <v>5.0582499762925597</v>
      </c>
      <c r="AM32" s="137">
        <v>5.17363923403488</v>
      </c>
      <c r="AN32" s="138">
        <v>5.18633123238821</v>
      </c>
      <c r="AO32" s="139">
        <v>5.4098547327548197</v>
      </c>
      <c r="AP32" s="139">
        <v>5.3324405988324202</v>
      </c>
      <c r="AQ32" s="140">
        <v>5.1909282365256004</v>
      </c>
      <c r="AR32" s="141">
        <v>5.9866702999112098</v>
      </c>
      <c r="AS32" s="137">
        <v>5.8142069118846704</v>
      </c>
      <c r="AT32" s="139">
        <v>3.5959119607908199</v>
      </c>
      <c r="AU32" s="140">
        <v>3.53600838117391</v>
      </c>
      <c r="AV32" s="448">
        <v>4.9594974873070603</v>
      </c>
      <c r="AW32" s="408">
        <v>15.2</v>
      </c>
      <c r="AX32" s="128">
        <v>15.053523069985438</v>
      </c>
      <c r="AY32" s="370">
        <v>0.51829987908197628</v>
      </c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</row>
    <row r="33" spans="1:85" s="21" customFormat="1" x14ac:dyDescent="0.2">
      <c r="A33" s="406" t="s">
        <v>40</v>
      </c>
      <c r="B33" s="88">
        <v>19.339952957693299</v>
      </c>
      <c r="C33" s="89">
        <v>19.632635007720101</v>
      </c>
      <c r="D33" s="115">
        <v>19.706999230490801</v>
      </c>
      <c r="E33" s="116">
        <v>20.1081191202606</v>
      </c>
      <c r="F33" s="91">
        <v>19.911395602340701</v>
      </c>
      <c r="G33" s="115">
        <v>20.092835506118</v>
      </c>
      <c r="H33" s="116">
        <v>19.292197112484899</v>
      </c>
      <c r="I33" s="91">
        <v>20.817476066738301</v>
      </c>
      <c r="J33" s="115">
        <v>19.469927536350699</v>
      </c>
      <c r="K33" s="116">
        <v>19.4497533433636</v>
      </c>
      <c r="L33" s="90">
        <v>24.277580479134699</v>
      </c>
      <c r="M33" s="89">
        <v>24.654659952339902</v>
      </c>
      <c r="N33" s="121">
        <v>24.239453469843198</v>
      </c>
      <c r="O33" s="89">
        <v>24.689692198708698</v>
      </c>
      <c r="P33" s="121">
        <v>22.0166304356196</v>
      </c>
      <c r="Q33" s="92">
        <v>0.65572005355861196</v>
      </c>
      <c r="R33" s="89">
        <v>0.72109681759208399</v>
      </c>
      <c r="S33" s="115">
        <v>0.70297322825324005</v>
      </c>
      <c r="T33" s="125">
        <v>0.689782699137933</v>
      </c>
      <c r="U33" s="85">
        <v>3.26012716550107E-2</v>
      </c>
      <c r="V33" s="123">
        <v>4.23902341366321E-2</v>
      </c>
      <c r="W33" s="116" t="s">
        <v>123</v>
      </c>
      <c r="X33" s="92" t="s">
        <v>123</v>
      </c>
      <c r="Y33" s="83">
        <v>3.5589471086999697E-2</v>
      </c>
      <c r="Z33" s="115">
        <v>5.7579698164177399E-2</v>
      </c>
      <c r="AA33" s="116">
        <v>5.1449762645557201E-2</v>
      </c>
      <c r="AB33" s="408">
        <v>37.6</v>
      </c>
      <c r="AC33" s="128">
        <v>36.714585732317552</v>
      </c>
      <c r="AD33" s="370">
        <v>1.2517971038175506</v>
      </c>
      <c r="AF33" s="437" t="s">
        <v>40</v>
      </c>
      <c r="AG33" s="137">
        <v>20.6189983027012</v>
      </c>
      <c r="AH33" s="140">
        <v>16.495716700320099</v>
      </c>
      <c r="AI33" s="137">
        <v>19.491176684718699</v>
      </c>
      <c r="AJ33" s="139">
        <v>16.0906890721647</v>
      </c>
      <c r="AK33" s="140">
        <v>15.712539854954001</v>
      </c>
      <c r="AL33" s="141">
        <v>21.862945959812301</v>
      </c>
      <c r="AM33" s="137">
        <v>22.418146941678199</v>
      </c>
      <c r="AN33" s="138">
        <v>22.884758825420199</v>
      </c>
      <c r="AO33" s="139">
        <v>23.2917041956281</v>
      </c>
      <c r="AP33" s="139">
        <v>24.2662087935941</v>
      </c>
      <c r="AQ33" s="140">
        <v>23.550431401950799</v>
      </c>
      <c r="AR33" s="141">
        <v>25.077480576753899</v>
      </c>
      <c r="AS33" s="137">
        <v>25.478809855818099</v>
      </c>
      <c r="AT33" s="139">
        <v>16.177192882389601</v>
      </c>
      <c r="AU33" s="140">
        <v>15.654646358200999</v>
      </c>
      <c r="AV33" s="448">
        <v>21.980896440124202</v>
      </c>
      <c r="AW33" s="408">
        <v>37.6</v>
      </c>
      <c r="AX33" s="128">
        <v>36.909209212387616</v>
      </c>
      <c r="AY33" s="370">
        <v>1.1389773473762272</v>
      </c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</row>
    <row r="34" spans="1:85" s="21" customFormat="1" x14ac:dyDescent="0.2">
      <c r="A34" s="406" t="s">
        <v>41</v>
      </c>
      <c r="B34" s="82">
        <v>4.0047480388844301</v>
      </c>
      <c r="C34" s="83">
        <v>4.04186466343688</v>
      </c>
      <c r="D34" s="111">
        <v>4.2113082312416701</v>
      </c>
      <c r="E34" s="112">
        <v>4.1925772932785197</v>
      </c>
      <c r="F34" s="85">
        <v>4.1645680872968898</v>
      </c>
      <c r="G34" s="111">
        <v>4.1078547968914298</v>
      </c>
      <c r="H34" s="112">
        <v>4.1151455905013901</v>
      </c>
      <c r="I34" s="85">
        <v>4.3811160058259304</v>
      </c>
      <c r="J34" s="111">
        <v>3.9833840703652199</v>
      </c>
      <c r="K34" s="112">
        <v>4.0329631133252501</v>
      </c>
      <c r="L34" s="84">
        <v>4.9301352817917401</v>
      </c>
      <c r="M34" s="83">
        <v>5.2455165759936104</v>
      </c>
      <c r="N34" s="119">
        <v>4.9117721342933596</v>
      </c>
      <c r="O34" s="83">
        <v>5.1189924022830899</v>
      </c>
      <c r="P34" s="119">
        <v>4.5736614189830602</v>
      </c>
      <c r="Q34" s="81">
        <v>0.37453970422349803</v>
      </c>
      <c r="R34" s="83">
        <v>0.389131817118469</v>
      </c>
      <c r="S34" s="111">
        <v>0.38695063476382902</v>
      </c>
      <c r="T34" s="123">
        <v>0.33094127327030298</v>
      </c>
      <c r="U34" s="85">
        <v>1.33259521452987E-2</v>
      </c>
      <c r="V34" s="123">
        <v>2.3086981504119301E-2</v>
      </c>
      <c r="W34" s="112">
        <v>3.8113452456604503E-2</v>
      </c>
      <c r="X34" s="81">
        <v>1.6960809194589699E-2</v>
      </c>
      <c r="Y34" s="83">
        <v>1.56736121737454E-2</v>
      </c>
      <c r="Z34" s="111">
        <v>1.91607744920709E-2</v>
      </c>
      <c r="AA34" s="112">
        <v>1.76055417596707E-2</v>
      </c>
      <c r="AB34" s="411">
        <v>5.35</v>
      </c>
      <c r="AC34" s="130">
        <v>5.0824624298302679</v>
      </c>
      <c r="AD34" s="372">
        <v>0.35974653393894312</v>
      </c>
      <c r="AF34" s="437" t="s">
        <v>41</v>
      </c>
      <c r="AG34" s="147">
        <v>4.2243562369109204</v>
      </c>
      <c r="AH34" s="148">
        <v>3.46381579951368</v>
      </c>
      <c r="AI34" s="147">
        <v>4.1541053475627097</v>
      </c>
      <c r="AJ34" s="149">
        <v>3.4650710288180502</v>
      </c>
      <c r="AK34" s="148">
        <v>3.45347277093353</v>
      </c>
      <c r="AL34" s="150">
        <v>4.5914793160893703</v>
      </c>
      <c r="AM34" s="147">
        <v>4.7540800072805398</v>
      </c>
      <c r="AN34" s="151">
        <v>4.7849609306069798</v>
      </c>
      <c r="AO34" s="149">
        <v>4.8977885390250497</v>
      </c>
      <c r="AP34" s="149">
        <v>4.62384396326076</v>
      </c>
      <c r="AQ34" s="148">
        <v>4.9634135307669798</v>
      </c>
      <c r="AR34" s="150">
        <v>5.1150605643858</v>
      </c>
      <c r="AS34" s="147">
        <v>5.1812145422195801</v>
      </c>
      <c r="AT34" s="149">
        <v>3.2690781356502701</v>
      </c>
      <c r="AU34" s="148">
        <v>3.29361098440907</v>
      </c>
      <c r="AV34" s="450">
        <v>4.3117028854877004</v>
      </c>
      <c r="AW34" s="411">
        <v>5.35</v>
      </c>
      <c r="AX34" s="130">
        <v>5.1492105073504248</v>
      </c>
      <c r="AY34" s="372">
        <v>0.20172182483825613</v>
      </c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</row>
    <row r="35" spans="1:85" s="21" customFormat="1" x14ac:dyDescent="0.2">
      <c r="A35" s="406" t="s">
        <v>42</v>
      </c>
      <c r="B35" s="88">
        <v>24.110588043399499</v>
      </c>
      <c r="C35" s="89">
        <v>24.415415378149302</v>
      </c>
      <c r="D35" s="115">
        <v>25.495638372984899</v>
      </c>
      <c r="E35" s="116">
        <v>25.195048335964199</v>
      </c>
      <c r="F35" s="91">
        <v>24.823091552460902</v>
      </c>
      <c r="G35" s="115">
        <v>24.622792413498701</v>
      </c>
      <c r="H35" s="116">
        <v>24.752539556760901</v>
      </c>
      <c r="I35" s="91">
        <v>26.634522179808801</v>
      </c>
      <c r="J35" s="115">
        <v>24.396558354459199</v>
      </c>
      <c r="K35" s="116">
        <v>24.417476107467799</v>
      </c>
      <c r="L35" s="90">
        <v>30.182935847172899</v>
      </c>
      <c r="M35" s="89">
        <v>31.149542522899999</v>
      </c>
      <c r="N35" s="121">
        <v>28.7455361125356</v>
      </c>
      <c r="O35" s="89">
        <v>29.807074252374601</v>
      </c>
      <c r="P35" s="121">
        <v>27.709776395318901</v>
      </c>
      <c r="Q35" s="92">
        <v>5.4582581780606096</v>
      </c>
      <c r="R35" s="89">
        <v>5.2731848768024996</v>
      </c>
      <c r="S35" s="115">
        <v>4.7879180796247596</v>
      </c>
      <c r="T35" s="125">
        <v>4.8004913724607796</v>
      </c>
      <c r="U35" s="91">
        <v>0.35854840969026702</v>
      </c>
      <c r="V35" s="125">
        <v>0.26144413034430197</v>
      </c>
      <c r="W35" s="116">
        <v>0.17832215374608101</v>
      </c>
      <c r="X35" s="92">
        <v>0.32423086509841698</v>
      </c>
      <c r="Y35" s="89">
        <v>0.30208257965249102</v>
      </c>
      <c r="Z35" s="115">
        <v>0.275183333971592</v>
      </c>
      <c r="AA35" s="116">
        <v>0.291328368510548</v>
      </c>
      <c r="AB35" s="408">
        <v>24.5</v>
      </c>
      <c r="AC35" s="128">
        <v>23.585501650701286</v>
      </c>
      <c r="AD35" s="370">
        <v>1.0817219699088778</v>
      </c>
      <c r="AF35" s="437" t="s">
        <v>42</v>
      </c>
      <c r="AG35" s="137">
        <v>26.145538944118801</v>
      </c>
      <c r="AH35" s="140">
        <v>22.376213102846901</v>
      </c>
      <c r="AI35" s="137">
        <v>24.2442788904441</v>
      </c>
      <c r="AJ35" s="139">
        <v>21.374555007677301</v>
      </c>
      <c r="AK35" s="140">
        <v>20.743708924446999</v>
      </c>
      <c r="AL35" s="141">
        <v>27.5628014449488</v>
      </c>
      <c r="AM35" s="137">
        <v>28.249224495557598</v>
      </c>
      <c r="AN35" s="138">
        <v>27.842150285532199</v>
      </c>
      <c r="AO35" s="139">
        <v>28.7919086956448</v>
      </c>
      <c r="AP35" s="139">
        <v>28.7807376186684</v>
      </c>
      <c r="AQ35" s="140">
        <v>28.411773883567498</v>
      </c>
      <c r="AR35" s="141">
        <v>31.651181777396999</v>
      </c>
      <c r="AS35" s="137">
        <v>31.6629967560723</v>
      </c>
      <c r="AT35" s="139">
        <v>21.072245347012199</v>
      </c>
      <c r="AU35" s="140">
        <v>20.248943770289699</v>
      </c>
      <c r="AV35" s="448">
        <v>26.3509140574931</v>
      </c>
      <c r="AW35" s="408">
        <v>24.5</v>
      </c>
      <c r="AX35" s="128">
        <v>23.875812456003526</v>
      </c>
      <c r="AY35" s="370">
        <v>1.3390600514896389</v>
      </c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</row>
    <row r="36" spans="1:85" s="21" customFormat="1" x14ac:dyDescent="0.2">
      <c r="A36" s="406" t="s">
        <v>43</v>
      </c>
      <c r="B36" s="88">
        <v>7.8797759806655296</v>
      </c>
      <c r="C36" s="89">
        <v>7.3895529075031803</v>
      </c>
      <c r="D36" s="115">
        <v>8.2108018580517292</v>
      </c>
      <c r="E36" s="116">
        <v>7.6307177273779301</v>
      </c>
      <c r="F36" s="91">
        <v>7.7565027053371196</v>
      </c>
      <c r="G36" s="115">
        <v>8.2816175342457292</v>
      </c>
      <c r="H36" s="116">
        <v>7.8789655221373396</v>
      </c>
      <c r="I36" s="91">
        <v>8.3695654429293498</v>
      </c>
      <c r="J36" s="115">
        <v>7.6408526481026096</v>
      </c>
      <c r="K36" s="116">
        <v>7.5369368884014296</v>
      </c>
      <c r="L36" s="90">
        <v>8.7835449669873107</v>
      </c>
      <c r="M36" s="89">
        <v>9.1762725470582804</v>
      </c>
      <c r="N36" s="121">
        <v>8.8228112138067001</v>
      </c>
      <c r="O36" s="89">
        <v>9.1190326790490204</v>
      </c>
      <c r="P36" s="121">
        <v>8.2772974047827805</v>
      </c>
      <c r="Q36" s="92">
        <v>6.6427497771950996</v>
      </c>
      <c r="R36" s="89">
        <v>6.6625360989062496</v>
      </c>
      <c r="S36" s="115">
        <v>6.1689712909019798</v>
      </c>
      <c r="T36" s="125">
        <v>5.5180374221184998</v>
      </c>
      <c r="U36" s="91">
        <v>0.51698193878221899</v>
      </c>
      <c r="V36" s="125">
        <v>0.51056914969044398</v>
      </c>
      <c r="W36" s="116">
        <v>0.62241580721823597</v>
      </c>
      <c r="X36" s="92">
        <v>0.51715529881848099</v>
      </c>
      <c r="Y36" s="89">
        <v>0.52086457156444999</v>
      </c>
      <c r="Z36" s="115">
        <v>0.496743887851817</v>
      </c>
      <c r="AA36" s="116">
        <v>0.54501755201754398</v>
      </c>
      <c r="AB36" s="408">
        <v>6.1</v>
      </c>
      <c r="AC36" s="128">
        <v>6.0158342419335682</v>
      </c>
      <c r="AD36" s="370">
        <v>0.3040219815825409</v>
      </c>
      <c r="AF36" s="437" t="s">
        <v>43</v>
      </c>
      <c r="AG36" s="137">
        <v>8.5590818815371001</v>
      </c>
      <c r="AH36" s="140">
        <v>7.2788133941654696</v>
      </c>
      <c r="AI36" s="137">
        <v>8.2884861273207502</v>
      </c>
      <c r="AJ36" s="139">
        <v>6.8009632848703303</v>
      </c>
      <c r="AK36" s="140">
        <v>6.6536029777880197</v>
      </c>
      <c r="AL36" s="141">
        <v>8.3918343776484701</v>
      </c>
      <c r="AM36" s="137">
        <v>8.6880759852762193</v>
      </c>
      <c r="AN36" s="138">
        <v>8.9107061076585197</v>
      </c>
      <c r="AO36" s="139">
        <v>8.9535870232826404</v>
      </c>
      <c r="AP36" s="139">
        <v>9.0354233406217492</v>
      </c>
      <c r="AQ36" s="140">
        <v>9.0206201312696592</v>
      </c>
      <c r="AR36" s="141">
        <v>9.5948162556998895</v>
      </c>
      <c r="AS36" s="137">
        <v>9.6725702642099005</v>
      </c>
      <c r="AT36" s="139">
        <v>6.6343131887483002</v>
      </c>
      <c r="AU36" s="140">
        <v>6.7154362884343204</v>
      </c>
      <c r="AV36" s="448">
        <v>8.4297442602845791</v>
      </c>
      <c r="AW36" s="408">
        <v>6.1</v>
      </c>
      <c r="AX36" s="128">
        <v>5.9372238128268675</v>
      </c>
      <c r="AY36" s="370">
        <v>0.36064388205164716</v>
      </c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</row>
    <row r="37" spans="1:85" s="21" customFormat="1" x14ac:dyDescent="0.2">
      <c r="A37" s="406" t="s">
        <v>44</v>
      </c>
      <c r="B37" s="82">
        <v>2.39363553343938</v>
      </c>
      <c r="C37" s="83">
        <v>2.4382047933843101</v>
      </c>
      <c r="D37" s="111">
        <v>2.4119517764635399</v>
      </c>
      <c r="E37" s="112">
        <v>2.3320841298406401</v>
      </c>
      <c r="F37" s="85">
        <v>2.4756106625350198</v>
      </c>
      <c r="G37" s="111">
        <v>2.4552896476075898</v>
      </c>
      <c r="H37" s="112">
        <v>2.3732901257647101</v>
      </c>
      <c r="I37" s="85">
        <v>2.53043008365588</v>
      </c>
      <c r="J37" s="111">
        <v>2.29398508993205</v>
      </c>
      <c r="K37" s="112">
        <v>2.3896400460576599</v>
      </c>
      <c r="L37" s="84">
        <v>2.6702149686521701</v>
      </c>
      <c r="M37" s="83">
        <v>2.7607727199313001</v>
      </c>
      <c r="N37" s="119">
        <v>2.7268114242873001</v>
      </c>
      <c r="O37" s="83">
        <v>2.6564438772335</v>
      </c>
      <c r="P37" s="119">
        <v>2.5370201359148901</v>
      </c>
      <c r="Q37" s="81">
        <v>3.4764767626120499</v>
      </c>
      <c r="R37" s="83">
        <v>3.3879287085330998</v>
      </c>
      <c r="S37" s="111">
        <v>3.2044549145966998</v>
      </c>
      <c r="T37" s="123">
        <v>3.0932983242607102</v>
      </c>
      <c r="U37" s="85">
        <v>0.38153976801893902</v>
      </c>
      <c r="V37" s="123">
        <v>0.41420947571151601</v>
      </c>
      <c r="W37" s="112">
        <v>0.38731121113822098</v>
      </c>
      <c r="X37" s="81">
        <v>0.414888839966364</v>
      </c>
      <c r="Y37" s="83">
        <v>0.41109568410036301</v>
      </c>
      <c r="Z37" s="111">
        <v>0.36289761943072102</v>
      </c>
      <c r="AA37" s="112">
        <v>0.38709377082765301</v>
      </c>
      <c r="AB37" s="411">
        <v>2.0699999999999998</v>
      </c>
      <c r="AC37" s="130">
        <v>1.9932202655358466</v>
      </c>
      <c r="AD37" s="372">
        <v>0.12547420810525262</v>
      </c>
      <c r="AF37" s="437" t="s">
        <v>44</v>
      </c>
      <c r="AG37" s="147">
        <v>2.3881868027397801</v>
      </c>
      <c r="AH37" s="148">
        <v>2.2681206649713701</v>
      </c>
      <c r="AI37" s="147">
        <v>2.4234498245177698</v>
      </c>
      <c r="AJ37" s="149">
        <v>2.1152351839071502</v>
      </c>
      <c r="AK37" s="148">
        <v>2.1700255513916402</v>
      </c>
      <c r="AL37" s="150">
        <v>2.4945846739944999</v>
      </c>
      <c r="AM37" s="147">
        <v>2.56691410630008</v>
      </c>
      <c r="AN37" s="151">
        <v>2.8068718798340302</v>
      </c>
      <c r="AO37" s="149">
        <v>2.8257612098220499</v>
      </c>
      <c r="AP37" s="149">
        <v>2.60006630119703</v>
      </c>
      <c r="AQ37" s="148">
        <v>2.68709308911252</v>
      </c>
      <c r="AR37" s="150">
        <v>2.8017920545199</v>
      </c>
      <c r="AS37" s="147">
        <v>2.8714546968092298</v>
      </c>
      <c r="AT37" s="149">
        <v>2.1185879634139702</v>
      </c>
      <c r="AU37" s="148">
        <v>2.2427664157588101</v>
      </c>
      <c r="AV37" s="450">
        <v>2.5634015440980402</v>
      </c>
      <c r="AW37" s="411">
        <v>2.0699999999999998</v>
      </c>
      <c r="AX37" s="130">
        <v>2.0370911236991378</v>
      </c>
      <c r="AY37" s="372">
        <v>0.14094958092947654</v>
      </c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</row>
    <row r="38" spans="1:85" s="21" customFormat="1" x14ac:dyDescent="0.2">
      <c r="A38" s="406" t="s">
        <v>45</v>
      </c>
      <c r="B38" s="82">
        <v>7.0170592739811601</v>
      </c>
      <c r="C38" s="83">
        <v>6.8697183429116304</v>
      </c>
      <c r="D38" s="111">
        <v>7.1207232726771599</v>
      </c>
      <c r="E38" s="112">
        <v>7.0950603943421298</v>
      </c>
      <c r="F38" s="85">
        <v>7.2540291490570397</v>
      </c>
      <c r="G38" s="111">
        <v>7.3823563568672999</v>
      </c>
      <c r="H38" s="112">
        <v>6.7686230386148001</v>
      </c>
      <c r="I38" s="85">
        <v>7.3905450411871403</v>
      </c>
      <c r="J38" s="111">
        <v>7.09157380208074</v>
      </c>
      <c r="K38" s="112">
        <v>6.9284719451850503</v>
      </c>
      <c r="L38" s="84">
        <v>8.2702172500052704</v>
      </c>
      <c r="M38" s="83">
        <v>8.3519818583078802</v>
      </c>
      <c r="N38" s="119">
        <v>7.7800668419833903</v>
      </c>
      <c r="O38" s="83">
        <v>8.2457010199283598</v>
      </c>
      <c r="P38" s="119">
        <v>7.4680385421725104</v>
      </c>
      <c r="Q38" s="81">
        <v>17.9800529577006</v>
      </c>
      <c r="R38" s="83">
        <v>18.256552273492598</v>
      </c>
      <c r="S38" s="111">
        <v>15.488656674823901</v>
      </c>
      <c r="T38" s="123">
        <v>15.5112000646432</v>
      </c>
      <c r="U38" s="85">
        <v>1.8103550312072501</v>
      </c>
      <c r="V38" s="123">
        <v>1.81025427204015</v>
      </c>
      <c r="W38" s="112">
        <v>1.8485373173183499</v>
      </c>
      <c r="X38" s="81">
        <v>1.81425179237238</v>
      </c>
      <c r="Y38" s="83">
        <v>2.0794968141733601</v>
      </c>
      <c r="Z38" s="111">
        <v>2.20080104111016</v>
      </c>
      <c r="AA38" s="112">
        <v>2.1870263358448101</v>
      </c>
      <c r="AB38" s="411">
        <v>6.16</v>
      </c>
      <c r="AC38" s="130">
        <v>5.8785477039425631</v>
      </c>
      <c r="AD38" s="372">
        <v>0.51584093161323141</v>
      </c>
      <c r="AF38" s="437" t="s">
        <v>45</v>
      </c>
      <c r="AG38" s="147">
        <v>7.2027745066678603</v>
      </c>
      <c r="AH38" s="148">
        <v>6.4421647118956598</v>
      </c>
      <c r="AI38" s="147">
        <v>7.2535736417276597</v>
      </c>
      <c r="AJ38" s="149">
        <v>6.2056444491285498</v>
      </c>
      <c r="AK38" s="148">
        <v>6.3530824868065103</v>
      </c>
      <c r="AL38" s="150">
        <v>7.3537701946362102</v>
      </c>
      <c r="AM38" s="147">
        <v>7.6288977936415598</v>
      </c>
      <c r="AN38" s="151">
        <v>7.9968152473376897</v>
      </c>
      <c r="AO38" s="149">
        <v>7.7585892234729599</v>
      </c>
      <c r="AP38" s="149">
        <v>7.7319928493899601</v>
      </c>
      <c r="AQ38" s="148">
        <v>7.9705322336344802</v>
      </c>
      <c r="AR38" s="150">
        <v>7.9859235749461801</v>
      </c>
      <c r="AS38" s="147">
        <v>8.5708037893998004</v>
      </c>
      <c r="AT38" s="149">
        <v>6.5683123646403097</v>
      </c>
      <c r="AU38" s="148">
        <v>6.1938344052876104</v>
      </c>
      <c r="AV38" s="450">
        <v>7.6451006804460304</v>
      </c>
      <c r="AW38" s="411">
        <v>6.16</v>
      </c>
      <c r="AX38" s="130">
        <v>5.8381616626996484</v>
      </c>
      <c r="AY38" s="372">
        <v>0.4627853020280745</v>
      </c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</row>
    <row r="39" spans="1:85" s="21" customFormat="1" x14ac:dyDescent="0.2">
      <c r="A39" s="406" t="s">
        <v>46</v>
      </c>
      <c r="B39" s="82">
        <v>0.84671845930765599</v>
      </c>
      <c r="C39" s="83">
        <v>0.85642963837656305</v>
      </c>
      <c r="D39" s="111">
        <v>0.91755330968505699</v>
      </c>
      <c r="E39" s="112">
        <v>0.95318778457538</v>
      </c>
      <c r="F39" s="85">
        <v>0.92034969795330202</v>
      </c>
      <c r="G39" s="111">
        <v>0.93363326578972805</v>
      </c>
      <c r="H39" s="112">
        <v>0.911784250823644</v>
      </c>
      <c r="I39" s="85">
        <v>0.98989936013958701</v>
      </c>
      <c r="J39" s="111">
        <v>0.923051369414155</v>
      </c>
      <c r="K39" s="112">
        <v>0.93643222273446902</v>
      </c>
      <c r="L39" s="84">
        <v>1.02214044880957</v>
      </c>
      <c r="M39" s="83">
        <v>1.03059276610224</v>
      </c>
      <c r="N39" s="119">
        <v>1.0179733086771099</v>
      </c>
      <c r="O39" s="83">
        <v>1.0511664562601299</v>
      </c>
      <c r="P39" s="119">
        <v>0.91276707561232395</v>
      </c>
      <c r="Q39" s="81">
        <v>4.2265276046557201</v>
      </c>
      <c r="R39" s="83">
        <v>4.1269026892271299</v>
      </c>
      <c r="S39" s="111">
        <v>3.5569736755516499</v>
      </c>
      <c r="T39" s="123">
        <v>3.5514002290077702</v>
      </c>
      <c r="U39" s="85">
        <v>0.45665452706640502</v>
      </c>
      <c r="V39" s="123">
        <v>0.448274566526637</v>
      </c>
      <c r="W39" s="112">
        <v>0.44900607098905199</v>
      </c>
      <c r="X39" s="81">
        <v>0.48004971020971898</v>
      </c>
      <c r="Y39" s="83">
        <v>0.49200307986816899</v>
      </c>
      <c r="Z39" s="111">
        <v>0.62320076494413101</v>
      </c>
      <c r="AA39" s="112">
        <v>0.60051805766229505</v>
      </c>
      <c r="AB39" s="411">
        <v>0.92</v>
      </c>
      <c r="AC39" s="130">
        <v>0.85697903680403309</v>
      </c>
      <c r="AD39" s="372">
        <v>0.10323651177248104</v>
      </c>
      <c r="AF39" s="437" t="s">
        <v>46</v>
      </c>
      <c r="AG39" s="147">
        <v>0.93681152881512797</v>
      </c>
      <c r="AH39" s="148">
        <v>0.85349032650746604</v>
      </c>
      <c r="AI39" s="147">
        <v>0.90133299241245202</v>
      </c>
      <c r="AJ39" s="149">
        <v>0.79773847675198095</v>
      </c>
      <c r="AK39" s="148">
        <v>0.83978902016684198</v>
      </c>
      <c r="AL39" s="150">
        <v>0.93579179978367</v>
      </c>
      <c r="AM39" s="147">
        <v>0.96520012160522495</v>
      </c>
      <c r="AN39" s="151">
        <v>0.97727449604046701</v>
      </c>
      <c r="AO39" s="149">
        <v>0.96695029653362397</v>
      </c>
      <c r="AP39" s="149">
        <v>1.0083555033032301</v>
      </c>
      <c r="AQ39" s="148">
        <v>0.993723180427451</v>
      </c>
      <c r="AR39" s="150">
        <v>1.11663702650098</v>
      </c>
      <c r="AS39" s="147">
        <v>1.1065772077955001</v>
      </c>
      <c r="AT39" s="149">
        <v>0.81496927922366003</v>
      </c>
      <c r="AU39" s="148">
        <v>0.80868614227143698</v>
      </c>
      <c r="AV39" s="450">
        <v>0.93400587482039998</v>
      </c>
      <c r="AW39" s="411">
        <v>0.92</v>
      </c>
      <c r="AX39" s="130">
        <v>0.88353351801613078</v>
      </c>
      <c r="AY39" s="372">
        <v>6.7759202216435929E-2</v>
      </c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</row>
    <row r="40" spans="1:85" s="21" customFormat="1" x14ac:dyDescent="0.2">
      <c r="A40" s="406" t="s">
        <v>47</v>
      </c>
      <c r="B40" s="82">
        <v>3.92266004462634</v>
      </c>
      <c r="C40" s="83">
        <v>3.8814926382476398</v>
      </c>
      <c r="D40" s="111">
        <v>4.2555922457568904</v>
      </c>
      <c r="E40" s="112">
        <v>4.05453736384941</v>
      </c>
      <c r="F40" s="85">
        <v>4.2008417449436903</v>
      </c>
      <c r="G40" s="111">
        <v>3.9456921747734901</v>
      </c>
      <c r="H40" s="112">
        <v>4.1253424680037698</v>
      </c>
      <c r="I40" s="85">
        <v>4.0882791887029697</v>
      </c>
      <c r="J40" s="111">
        <v>4.2741650152948596</v>
      </c>
      <c r="K40" s="112">
        <v>4.1481533496900598</v>
      </c>
      <c r="L40" s="84">
        <v>4.4747139157757996</v>
      </c>
      <c r="M40" s="83">
        <v>4.4994757373480798</v>
      </c>
      <c r="N40" s="119">
        <v>4.2732064609265796</v>
      </c>
      <c r="O40" s="83">
        <v>4.2137071062640601</v>
      </c>
      <c r="P40" s="119">
        <v>4.0883280956082499</v>
      </c>
      <c r="Q40" s="81">
        <v>30.144813150757301</v>
      </c>
      <c r="R40" s="83">
        <v>29.104687929944699</v>
      </c>
      <c r="S40" s="111">
        <v>25.557672534576799</v>
      </c>
      <c r="T40" s="123">
        <v>25.855865949079298</v>
      </c>
      <c r="U40" s="85">
        <v>3.90097335202592</v>
      </c>
      <c r="V40" s="123">
        <v>3.69236887135534</v>
      </c>
      <c r="W40" s="112">
        <v>3.6619195112036902</v>
      </c>
      <c r="X40" s="81">
        <v>4.0752303044467704</v>
      </c>
      <c r="Y40" s="83">
        <v>4.2200529415550596</v>
      </c>
      <c r="Z40" s="111">
        <v>5.36712879314834</v>
      </c>
      <c r="AA40" s="112">
        <v>6.0529825505886397</v>
      </c>
      <c r="AB40" s="411">
        <v>5.28</v>
      </c>
      <c r="AC40" s="130">
        <v>4.9738603653760505</v>
      </c>
      <c r="AD40" s="372">
        <v>0.44743485462239213</v>
      </c>
      <c r="AF40" s="437" t="s">
        <v>47</v>
      </c>
      <c r="AG40" s="147">
        <v>4.1298113521153104</v>
      </c>
      <c r="AH40" s="148">
        <v>3.9496899786420099</v>
      </c>
      <c r="AI40" s="147">
        <v>4.2965583336986297</v>
      </c>
      <c r="AJ40" s="149">
        <v>3.8978545124937898</v>
      </c>
      <c r="AK40" s="148">
        <v>3.8777403216066699</v>
      </c>
      <c r="AL40" s="150">
        <v>4.06228656579583</v>
      </c>
      <c r="AM40" s="147">
        <v>4.3059646189823804</v>
      </c>
      <c r="AN40" s="151">
        <v>4.2031999074534099</v>
      </c>
      <c r="AO40" s="149">
        <v>4.30615552628577</v>
      </c>
      <c r="AP40" s="149">
        <v>4.1604561156967304</v>
      </c>
      <c r="AQ40" s="148">
        <v>4.3527893474627097</v>
      </c>
      <c r="AR40" s="150">
        <v>4.5815942436371904</v>
      </c>
      <c r="AS40" s="147">
        <v>4.6604606306526799</v>
      </c>
      <c r="AT40" s="149">
        <v>3.9035092535973099</v>
      </c>
      <c r="AU40" s="148">
        <v>3.95254821015532</v>
      </c>
      <c r="AV40" s="450">
        <v>4.2255191793556302</v>
      </c>
      <c r="AW40" s="411">
        <v>5.28</v>
      </c>
      <c r="AX40" s="130">
        <v>5.0768939789867069</v>
      </c>
      <c r="AY40" s="372">
        <v>0.30976938705834339</v>
      </c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</row>
    <row r="41" spans="1:85" s="21" customFormat="1" x14ac:dyDescent="0.2">
      <c r="A41" s="406" t="s">
        <v>48</v>
      </c>
      <c r="B41" s="82">
        <v>0.47472348623441302</v>
      </c>
      <c r="C41" s="83">
        <v>0.52556724503023</v>
      </c>
      <c r="D41" s="111">
        <v>0.51261349166871395</v>
      </c>
      <c r="E41" s="112">
        <v>0.52443711232703505</v>
      </c>
      <c r="F41" s="85">
        <v>0.55008810568793498</v>
      </c>
      <c r="G41" s="111">
        <v>0.52235167300450003</v>
      </c>
      <c r="H41" s="112">
        <v>0.50844593173381702</v>
      </c>
      <c r="I41" s="85">
        <v>0.54424050933212498</v>
      </c>
      <c r="J41" s="111">
        <v>0.46896486322141201</v>
      </c>
      <c r="K41" s="112">
        <v>0.52969831696811898</v>
      </c>
      <c r="L41" s="84">
        <v>0.52857161516954498</v>
      </c>
      <c r="M41" s="83">
        <v>0.56220264483624705</v>
      </c>
      <c r="N41" s="119">
        <v>0.52714040929392902</v>
      </c>
      <c r="O41" s="83">
        <v>0.57290110129578498</v>
      </c>
      <c r="P41" s="119">
        <v>0.519725821644065</v>
      </c>
      <c r="Q41" s="81">
        <v>5.7984752750695803</v>
      </c>
      <c r="R41" s="83">
        <v>5.6791814391524396</v>
      </c>
      <c r="S41" s="111">
        <v>5.1318548211808501</v>
      </c>
      <c r="T41" s="123">
        <v>5.0704759044919401</v>
      </c>
      <c r="U41" s="85">
        <v>0.97881547976518302</v>
      </c>
      <c r="V41" s="123">
        <v>0.85234026855485601</v>
      </c>
      <c r="W41" s="112">
        <v>0.93232807207393897</v>
      </c>
      <c r="X41" s="81">
        <v>0.971050129319598</v>
      </c>
      <c r="Y41" s="83">
        <v>1.11015262642847</v>
      </c>
      <c r="Z41" s="111">
        <v>1.38555828933783</v>
      </c>
      <c r="AA41" s="112">
        <v>1.6858452725763899</v>
      </c>
      <c r="AB41" s="411">
        <v>0.98</v>
      </c>
      <c r="AC41" s="130">
        <v>0.91316773538851714</v>
      </c>
      <c r="AD41" s="372">
        <v>6.594279905027535E-2</v>
      </c>
      <c r="AF41" s="437" t="s">
        <v>48</v>
      </c>
      <c r="AG41" s="147">
        <v>0.54307582038448399</v>
      </c>
      <c r="AH41" s="148">
        <v>0.506846454936424</v>
      </c>
      <c r="AI41" s="147">
        <v>0.53447112589904999</v>
      </c>
      <c r="AJ41" s="149">
        <v>0.49041085526205502</v>
      </c>
      <c r="AK41" s="148">
        <v>0.52178939202540198</v>
      </c>
      <c r="AL41" s="150">
        <v>0.48749247241263999</v>
      </c>
      <c r="AM41" s="147">
        <v>0.47685998768443699</v>
      </c>
      <c r="AN41" s="151">
        <v>0.48830451165710698</v>
      </c>
      <c r="AO41" s="149">
        <v>0.53222099608047402</v>
      </c>
      <c r="AP41" s="149">
        <v>0.54046702886320697</v>
      </c>
      <c r="AQ41" s="148">
        <v>0.51922465948838303</v>
      </c>
      <c r="AR41" s="150">
        <v>0.555404071335584</v>
      </c>
      <c r="AS41" s="147">
        <v>0.55670836168183202</v>
      </c>
      <c r="AT41" s="149">
        <v>0.48080253667668499</v>
      </c>
      <c r="AU41" s="148">
        <v>0.48431336296300798</v>
      </c>
      <c r="AV41" s="450">
        <v>0.52606410795165304</v>
      </c>
      <c r="AW41" s="411">
        <v>0.98</v>
      </c>
      <c r="AX41" s="130">
        <v>0.958406891620598</v>
      </c>
      <c r="AY41" s="372">
        <v>0.12337539769143289</v>
      </c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</row>
    <row r="42" spans="1:85" s="21" customFormat="1" x14ac:dyDescent="0.2">
      <c r="A42" s="406" t="s">
        <v>49</v>
      </c>
      <c r="B42" s="82">
        <v>0.740836667031191</v>
      </c>
      <c r="C42" s="83">
        <v>0.82485209537660797</v>
      </c>
      <c r="D42" s="111">
        <v>0.85256293222796198</v>
      </c>
      <c r="E42" s="112">
        <v>0.78391939495934804</v>
      </c>
      <c r="F42" s="85">
        <v>0.80529974556591499</v>
      </c>
      <c r="G42" s="111">
        <v>0.764235140299099</v>
      </c>
      <c r="H42" s="112">
        <v>0.82381367746871104</v>
      </c>
      <c r="I42" s="85">
        <v>0.84854693210608401</v>
      </c>
      <c r="J42" s="111">
        <v>0.89313594028404197</v>
      </c>
      <c r="K42" s="112">
        <v>0.79202468205972598</v>
      </c>
      <c r="L42" s="84">
        <v>0.75473442624523701</v>
      </c>
      <c r="M42" s="83">
        <v>0.87702199064387398</v>
      </c>
      <c r="N42" s="119">
        <v>0.81562191445801902</v>
      </c>
      <c r="O42" s="83">
        <v>0.85315138801828005</v>
      </c>
      <c r="P42" s="119">
        <v>0.85517982188754005</v>
      </c>
      <c r="Q42" s="81">
        <v>12.9641910112746</v>
      </c>
      <c r="R42" s="83">
        <v>12.305254385763099</v>
      </c>
      <c r="S42" s="111">
        <v>12.4060996543413</v>
      </c>
      <c r="T42" s="123">
        <v>11.7557339422636</v>
      </c>
      <c r="U42" s="85">
        <v>3.0234313409732101</v>
      </c>
      <c r="V42" s="123">
        <v>2.9643479546289502</v>
      </c>
      <c r="W42" s="112">
        <v>2.8403844677388301</v>
      </c>
      <c r="X42" s="81">
        <v>3.5254285540454702</v>
      </c>
      <c r="Y42" s="83">
        <v>3.2385959401998901</v>
      </c>
      <c r="Z42" s="111">
        <v>4.9397094912926898</v>
      </c>
      <c r="AA42" s="112">
        <v>5.8202194178327602</v>
      </c>
      <c r="AB42" s="411">
        <v>2.56</v>
      </c>
      <c r="AC42" s="130">
        <v>2.3530713173988134</v>
      </c>
      <c r="AD42" s="372">
        <v>0.12187055669603543</v>
      </c>
      <c r="AF42" s="437" t="s">
        <v>49</v>
      </c>
      <c r="AG42" s="147">
        <v>0.79370706727626705</v>
      </c>
      <c r="AH42" s="148">
        <v>0.82899583746765904</v>
      </c>
      <c r="AI42" s="147">
        <v>0.80973608578585798</v>
      </c>
      <c r="AJ42" s="149">
        <v>0.80143030533446202</v>
      </c>
      <c r="AK42" s="148">
        <v>0.85486107475260997</v>
      </c>
      <c r="AL42" s="150">
        <v>0.75305841472706603</v>
      </c>
      <c r="AM42" s="147">
        <v>0.74751892579599299</v>
      </c>
      <c r="AN42" s="151">
        <v>0.79028866650403395</v>
      </c>
      <c r="AO42" s="149">
        <v>0.80324446744580302</v>
      </c>
      <c r="AP42" s="149">
        <v>0.80122215029445798</v>
      </c>
      <c r="AQ42" s="148">
        <v>0.76526724760062703</v>
      </c>
      <c r="AR42" s="150">
        <v>0.89242261416219504</v>
      </c>
      <c r="AS42" s="147">
        <v>0.86188808317795995</v>
      </c>
      <c r="AT42" s="149">
        <v>0.81001425287923601</v>
      </c>
      <c r="AU42" s="148">
        <v>0.85315427893752405</v>
      </c>
      <c r="AV42" s="450">
        <v>0.87103306803720804</v>
      </c>
      <c r="AW42" s="411">
        <v>2.56</v>
      </c>
      <c r="AX42" s="130">
        <v>2.4503782116625223</v>
      </c>
      <c r="AY42" s="372">
        <v>0.2016032659188858</v>
      </c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</row>
    <row r="43" spans="1:85" s="21" customFormat="1" x14ac:dyDescent="0.2">
      <c r="A43" s="406" t="s">
        <v>50</v>
      </c>
      <c r="B43" s="82">
        <v>5.3878808164976297E-2</v>
      </c>
      <c r="C43" s="83">
        <v>6.18070118286035E-2</v>
      </c>
      <c r="D43" s="111">
        <v>6.97771198776619E-2</v>
      </c>
      <c r="E43" s="112">
        <v>6.9225200698536299E-2</v>
      </c>
      <c r="F43" s="85">
        <v>6.5367015174255499E-2</v>
      </c>
      <c r="G43" s="111">
        <v>6.1577742398298399E-2</v>
      </c>
      <c r="H43" s="112">
        <v>5.9136619388924498E-2</v>
      </c>
      <c r="I43" s="85">
        <v>6.8480605896025101E-2</v>
      </c>
      <c r="J43" s="111">
        <v>7.7230302430574604E-2</v>
      </c>
      <c r="K43" s="112">
        <v>5.7760146373382101E-2</v>
      </c>
      <c r="L43" s="84">
        <v>5.1754420737638099E-2</v>
      </c>
      <c r="M43" s="83">
        <v>5.7184472403168901E-2</v>
      </c>
      <c r="N43" s="119">
        <v>5.5597426195478999E-2</v>
      </c>
      <c r="O43" s="83">
        <v>6.2702317253841594E-2</v>
      </c>
      <c r="P43" s="119">
        <v>5.8424452740275801E-2</v>
      </c>
      <c r="Q43" s="81">
        <v>1.2933422568798001</v>
      </c>
      <c r="R43" s="83">
        <v>1.3483843884436699</v>
      </c>
      <c r="S43" s="111">
        <v>1.29618115810979</v>
      </c>
      <c r="T43" s="123">
        <v>1.2792598310354699</v>
      </c>
      <c r="U43" s="85">
        <v>0.468120688545484</v>
      </c>
      <c r="V43" s="123">
        <v>0.401903027185956</v>
      </c>
      <c r="W43" s="112">
        <v>0.45707546963822698</v>
      </c>
      <c r="X43" s="81">
        <v>0.51917668059751299</v>
      </c>
      <c r="Y43" s="83">
        <v>0.50931127666856302</v>
      </c>
      <c r="Z43" s="111">
        <v>0.73244794509621602</v>
      </c>
      <c r="AA43" s="112">
        <v>0.87984334554474197</v>
      </c>
      <c r="AB43" s="411">
        <v>0.34</v>
      </c>
      <c r="AC43" s="130">
        <v>0.27641236110947515</v>
      </c>
      <c r="AD43" s="372">
        <v>3.8550943982659631E-2</v>
      </c>
      <c r="AF43" s="437" t="s">
        <v>50</v>
      </c>
      <c r="AG43" s="147">
        <v>6.1784614288902598E-2</v>
      </c>
      <c r="AH43" s="148">
        <v>7.5921781146811598E-2</v>
      </c>
      <c r="AI43" s="147">
        <v>6.0898058655221202E-2</v>
      </c>
      <c r="AJ43" s="149">
        <v>6.8445576114037093E-2</v>
      </c>
      <c r="AK43" s="148">
        <v>6.1749317459540598E-2</v>
      </c>
      <c r="AL43" s="150">
        <v>4.6459666714397101E-2</v>
      </c>
      <c r="AM43" s="147">
        <v>5.2852375823886501E-2</v>
      </c>
      <c r="AN43" s="151">
        <v>5.1550648605948601E-2</v>
      </c>
      <c r="AO43" s="149">
        <v>5.70564548841275E-2</v>
      </c>
      <c r="AP43" s="149">
        <v>7.9203040144225301E-2</v>
      </c>
      <c r="AQ43" s="148">
        <v>5.81186202165088E-2</v>
      </c>
      <c r="AR43" s="150">
        <v>6.1003355896023598E-2</v>
      </c>
      <c r="AS43" s="147">
        <v>6.5468716352813497E-2</v>
      </c>
      <c r="AT43" s="149">
        <v>5.9665556955660601E-2</v>
      </c>
      <c r="AU43" s="148">
        <v>6.6379714817516394E-2</v>
      </c>
      <c r="AV43" s="450">
        <v>6.5417111106241002E-2</v>
      </c>
      <c r="AW43" s="411">
        <v>0.34</v>
      </c>
      <c r="AX43" s="130">
        <v>0.30644124658356636</v>
      </c>
      <c r="AY43" s="372">
        <v>4.1388362918234611E-2</v>
      </c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</row>
    <row r="44" spans="1:85" s="21" customFormat="1" x14ac:dyDescent="0.2">
      <c r="A44" s="406" t="s">
        <v>51</v>
      </c>
      <c r="B44" s="82">
        <v>0.22552028500393101</v>
      </c>
      <c r="C44" s="83">
        <v>0.25788995436828699</v>
      </c>
      <c r="D44" s="111">
        <v>0.27835821281817302</v>
      </c>
      <c r="E44" s="112">
        <v>0.277665610143843</v>
      </c>
      <c r="F44" s="85">
        <v>0.271467841637481</v>
      </c>
      <c r="G44" s="111">
        <v>0.230950326841664</v>
      </c>
      <c r="H44" s="112">
        <v>0.24399513570714601</v>
      </c>
      <c r="I44" s="85">
        <v>0.27660073399780599</v>
      </c>
      <c r="J44" s="111">
        <v>0.30925096053770401</v>
      </c>
      <c r="K44" s="112">
        <v>0.29992638775251101</v>
      </c>
      <c r="L44" s="84">
        <v>0.27382975446676799</v>
      </c>
      <c r="M44" s="83">
        <v>0.246408160015199</v>
      </c>
      <c r="N44" s="119">
        <v>0.26234120980252701</v>
      </c>
      <c r="O44" s="83">
        <v>0.20600527487570899</v>
      </c>
      <c r="P44" s="119">
        <v>0.23923872826290099</v>
      </c>
      <c r="Q44" s="81">
        <v>6.0840010888342801</v>
      </c>
      <c r="R44" s="83">
        <v>6.3457378075750102</v>
      </c>
      <c r="S44" s="111">
        <v>6.5014064425488201</v>
      </c>
      <c r="T44" s="123">
        <v>6.1911408143613302</v>
      </c>
      <c r="U44" s="85">
        <v>3.5999375452464801</v>
      </c>
      <c r="V44" s="123">
        <v>2.9875520407027198</v>
      </c>
      <c r="W44" s="112">
        <v>2.9763170339326699</v>
      </c>
      <c r="X44" s="81">
        <v>3.6608570680782901</v>
      </c>
      <c r="Y44" s="83">
        <v>3.9334225901979001</v>
      </c>
      <c r="Z44" s="111">
        <v>5.5652016584927404</v>
      </c>
      <c r="AA44" s="112">
        <v>6.9461536101814696</v>
      </c>
      <c r="AB44" s="411">
        <v>2.0099999999999998</v>
      </c>
      <c r="AC44" s="130">
        <v>1.9138735922544348</v>
      </c>
      <c r="AD44" s="372">
        <v>0.1226249243480417</v>
      </c>
      <c r="AF44" s="437" t="s">
        <v>51</v>
      </c>
      <c r="AG44" s="147">
        <v>0.248750486521994</v>
      </c>
      <c r="AH44" s="148">
        <v>0.24873495032085499</v>
      </c>
      <c r="AI44" s="147">
        <v>0.31520571737327802</v>
      </c>
      <c r="AJ44" s="149">
        <v>0.26673960178424</v>
      </c>
      <c r="AK44" s="148">
        <v>0.23073385934114099</v>
      </c>
      <c r="AL44" s="150">
        <v>0.23285483653199601</v>
      </c>
      <c r="AM44" s="147">
        <v>0.24201100112774099</v>
      </c>
      <c r="AN44" s="151">
        <v>0.28302987695427401</v>
      </c>
      <c r="AO44" s="149">
        <v>0.243517445881925</v>
      </c>
      <c r="AP44" s="149">
        <v>0.27881352237094598</v>
      </c>
      <c r="AQ44" s="148">
        <v>0.246637928144227</v>
      </c>
      <c r="AR44" s="150">
        <v>0.30006766749387997</v>
      </c>
      <c r="AS44" s="147">
        <v>0.24534806774641499</v>
      </c>
      <c r="AT44" s="149">
        <v>0.27771641154068799</v>
      </c>
      <c r="AU44" s="148">
        <v>0.28093080741758403</v>
      </c>
      <c r="AV44" s="450">
        <v>0.26386925958686303</v>
      </c>
      <c r="AW44" s="411">
        <v>2.0099999999999998</v>
      </c>
      <c r="AX44" s="130">
        <v>1.9816133068846813</v>
      </c>
      <c r="AY44" s="372">
        <v>0.18168620297759891</v>
      </c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</row>
    <row r="45" spans="1:85" s="21" customFormat="1" x14ac:dyDescent="0.2">
      <c r="A45" s="409" t="s">
        <v>52</v>
      </c>
      <c r="B45" s="158">
        <v>2.31403326793207E-2</v>
      </c>
      <c r="C45" s="159">
        <v>2.3679919637349701E-2</v>
      </c>
      <c r="D45" s="160">
        <v>2.9901589188990101E-2</v>
      </c>
      <c r="E45" s="161">
        <v>2.1705808524669402E-2</v>
      </c>
      <c r="F45" s="162">
        <v>2.1150432091630599E-2</v>
      </c>
      <c r="G45" s="160">
        <v>1.7083232614521899E-2</v>
      </c>
      <c r="H45" s="161">
        <v>1.7894376180204199E-2</v>
      </c>
      <c r="I45" s="162">
        <v>2.6418707662634999E-2</v>
      </c>
      <c r="J45" s="160">
        <v>2.19644189490356E-2</v>
      </c>
      <c r="K45" s="161">
        <v>3.4639751893369097E-2</v>
      </c>
      <c r="L45" s="163">
        <v>1.5400275220527899E-2</v>
      </c>
      <c r="M45" s="159">
        <v>1.2577382480127099E-2</v>
      </c>
      <c r="N45" s="164">
        <v>2.0116652096644101E-2</v>
      </c>
      <c r="O45" s="159">
        <v>2.63215711661022E-2</v>
      </c>
      <c r="P45" s="164">
        <v>2.45468081478715E-2</v>
      </c>
      <c r="Q45" s="165">
        <v>0.53710706585686796</v>
      </c>
      <c r="R45" s="159">
        <v>0.55947509519175798</v>
      </c>
      <c r="S45" s="160">
        <v>0.57616130777601704</v>
      </c>
      <c r="T45" s="166">
        <v>0.60810901084385605</v>
      </c>
      <c r="U45" s="162">
        <v>0.51322428310062196</v>
      </c>
      <c r="V45" s="166">
        <v>0.44044333926432699</v>
      </c>
      <c r="W45" s="161">
        <v>0.44555055369660201</v>
      </c>
      <c r="X45" s="165">
        <v>0.53310829167902196</v>
      </c>
      <c r="Y45" s="159">
        <v>0.58387978526991802</v>
      </c>
      <c r="Z45" s="160">
        <v>0.85452489684704402</v>
      </c>
      <c r="AA45" s="161">
        <v>1.00982353844171</v>
      </c>
      <c r="AB45" s="412">
        <v>0.27900000000000003</v>
      </c>
      <c r="AC45" s="157">
        <v>0.24523725155518183</v>
      </c>
      <c r="AD45" s="373">
        <v>5.2971471747015317E-2</v>
      </c>
      <c r="AF45" s="438" t="s">
        <v>52</v>
      </c>
      <c r="AG45" s="152" t="s">
        <v>123</v>
      </c>
      <c r="AH45" s="153" t="s">
        <v>123</v>
      </c>
      <c r="AI45" s="152" t="s">
        <v>123</v>
      </c>
      <c r="AJ45" s="154">
        <v>1.32766924352612E-2</v>
      </c>
      <c r="AK45" s="153">
        <v>2.13432691305241E-2</v>
      </c>
      <c r="AL45" s="155" t="s">
        <v>123</v>
      </c>
      <c r="AM45" s="152">
        <v>1.8646960121970702E-2</v>
      </c>
      <c r="AN45" s="156">
        <v>2.04859276867181E-2</v>
      </c>
      <c r="AO45" s="154" t="s">
        <v>123</v>
      </c>
      <c r="AP45" s="154" t="s">
        <v>123</v>
      </c>
      <c r="AQ45" s="153" t="s">
        <v>123</v>
      </c>
      <c r="AR45" s="155">
        <v>1.5996081020021799E-2</v>
      </c>
      <c r="AS45" s="152">
        <v>1.8599859116910599E-2</v>
      </c>
      <c r="AT45" s="154">
        <v>2.0122365226366502E-2</v>
      </c>
      <c r="AU45" s="153">
        <v>1.9504331124093E-2</v>
      </c>
      <c r="AV45" s="451">
        <v>2.31356879766541E-2</v>
      </c>
      <c r="AW45" s="412">
        <v>0.27900000000000003</v>
      </c>
      <c r="AX45" s="157">
        <v>0.25718359770549964</v>
      </c>
      <c r="AY45" s="373">
        <v>4.3726945040992587E-2</v>
      </c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</row>
    <row r="46" spans="1:85" s="21" customFormat="1" x14ac:dyDescent="0.2">
      <c r="A46" s="406" t="s">
        <v>53</v>
      </c>
      <c r="B46" s="82">
        <v>4.5905123215767798</v>
      </c>
      <c r="C46" s="83">
        <v>4.7651810309969598</v>
      </c>
      <c r="D46" s="111">
        <v>4.8387674553352804</v>
      </c>
      <c r="E46" s="112">
        <v>4.7325953317854301</v>
      </c>
      <c r="F46" s="85">
        <v>4.6748824010394001</v>
      </c>
      <c r="G46" s="111">
        <v>4.7164206989327004</v>
      </c>
      <c r="H46" s="112">
        <v>4.69466387027434</v>
      </c>
      <c r="I46" s="85">
        <v>5.0785419662460098</v>
      </c>
      <c r="J46" s="111">
        <v>4.5100860454283698</v>
      </c>
      <c r="K46" s="112">
        <v>4.52114548974148</v>
      </c>
      <c r="L46" s="84">
        <v>5.0756551993199697</v>
      </c>
      <c r="M46" s="83">
        <v>5.2434771374083802</v>
      </c>
      <c r="N46" s="119">
        <v>5.3256819631199201</v>
      </c>
      <c r="O46" s="83">
        <v>5.4682193664849503</v>
      </c>
      <c r="P46" s="119">
        <v>4.9506657159320504</v>
      </c>
      <c r="Q46" s="81">
        <v>0.38369664661720998</v>
      </c>
      <c r="R46" s="83">
        <v>0.38177144576674199</v>
      </c>
      <c r="S46" s="111">
        <v>0.45869237989240502</v>
      </c>
      <c r="T46" s="123">
        <v>0.41396933692287402</v>
      </c>
      <c r="U46" s="85">
        <v>0.65217846500873</v>
      </c>
      <c r="V46" s="123">
        <v>0.38606222683719199</v>
      </c>
      <c r="W46" s="112">
        <v>0.36640580967918301</v>
      </c>
      <c r="X46" s="81">
        <v>0.52714107005639199</v>
      </c>
      <c r="Y46" s="83">
        <v>0.49517171687446199</v>
      </c>
      <c r="Z46" s="111">
        <v>0.37037241497720902</v>
      </c>
      <c r="AA46" s="112">
        <v>0.41880964489246603</v>
      </c>
      <c r="AB46" s="411">
        <v>4.32</v>
      </c>
      <c r="AC46" s="130">
        <v>4.1139835216855642</v>
      </c>
      <c r="AD46" s="372">
        <v>0.12725961037044187</v>
      </c>
      <c r="AF46" s="437" t="s">
        <v>53</v>
      </c>
      <c r="AG46" s="147">
        <v>4.6824915618860796</v>
      </c>
      <c r="AH46" s="148">
        <v>4.1389829918316901</v>
      </c>
      <c r="AI46" s="147">
        <v>4.48857678205579</v>
      </c>
      <c r="AJ46" s="149">
        <v>3.9499213720230699</v>
      </c>
      <c r="AK46" s="148">
        <v>3.8124878857243401</v>
      </c>
      <c r="AL46" s="150">
        <v>5.1199704615730903</v>
      </c>
      <c r="AM46" s="147">
        <v>5.0315286023912096</v>
      </c>
      <c r="AN46" s="151">
        <v>5.20568757411018</v>
      </c>
      <c r="AO46" s="149">
        <v>5.2364961830327497</v>
      </c>
      <c r="AP46" s="149">
        <v>5.3359341085832801</v>
      </c>
      <c r="AQ46" s="148">
        <v>5.1965260280116601</v>
      </c>
      <c r="AR46" s="150">
        <v>5.4881055052186802</v>
      </c>
      <c r="AS46" s="147">
        <v>5.5331569787825297</v>
      </c>
      <c r="AT46" s="149">
        <v>3.7508162133958001</v>
      </c>
      <c r="AU46" s="148">
        <v>3.73175890733078</v>
      </c>
      <c r="AV46" s="450">
        <v>4.9234073535766303</v>
      </c>
      <c r="AW46" s="411">
        <v>4.32</v>
      </c>
      <c r="AX46" s="130">
        <v>4.2489321055854905</v>
      </c>
      <c r="AY46" s="372">
        <v>0.29556278722472101</v>
      </c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1"/>
      <c r="BZ46" s="31"/>
      <c r="CA46" s="31"/>
      <c r="CB46" s="31"/>
      <c r="CC46" s="31"/>
      <c r="CD46" s="31"/>
      <c r="CE46" s="31"/>
      <c r="CF46" s="31"/>
      <c r="CG46" s="31"/>
    </row>
    <row r="47" spans="1:85" s="21" customFormat="1" x14ac:dyDescent="0.2">
      <c r="A47" s="409" t="s">
        <v>54</v>
      </c>
      <c r="B47" s="382">
        <v>3.7063868395669601E-2</v>
      </c>
      <c r="C47" s="378">
        <v>4.5874592425948699E-2</v>
      </c>
      <c r="D47" s="383">
        <v>4.5320110149931599E-2</v>
      </c>
      <c r="E47" s="376">
        <v>3.0905017559152301E-2</v>
      </c>
      <c r="F47" s="374">
        <v>2.7651986228240499E-2</v>
      </c>
      <c r="G47" s="383">
        <v>3.6549637253116003E-2</v>
      </c>
      <c r="H47" s="376">
        <v>3.1158511677609298E-2</v>
      </c>
      <c r="I47" s="374">
        <v>3.71380167048024E-2</v>
      </c>
      <c r="J47" s="383">
        <v>2.86564388569331E-2</v>
      </c>
      <c r="K47" s="376">
        <v>2.9463299148125999E-2</v>
      </c>
      <c r="L47" s="384">
        <v>3.1504438919750702E-2</v>
      </c>
      <c r="M47" s="378">
        <v>2.18983777531736E-2</v>
      </c>
      <c r="N47" s="381">
        <v>3.2424471668218699E-2</v>
      </c>
      <c r="O47" s="378">
        <v>3.8812625093339603E-2</v>
      </c>
      <c r="P47" s="381">
        <v>3.2135844967246398E-2</v>
      </c>
      <c r="Q47" s="377" t="s">
        <v>123</v>
      </c>
      <c r="R47" s="378" t="s">
        <v>123</v>
      </c>
      <c r="S47" s="383" t="s">
        <v>123</v>
      </c>
      <c r="T47" s="375" t="s">
        <v>123</v>
      </c>
      <c r="U47" s="374" t="s">
        <v>123</v>
      </c>
      <c r="V47" s="375">
        <v>6.9587343177346201E-3</v>
      </c>
      <c r="W47" s="376" t="s">
        <v>123</v>
      </c>
      <c r="X47" s="377" t="s">
        <v>123</v>
      </c>
      <c r="Y47" s="378" t="s">
        <v>123</v>
      </c>
      <c r="Z47" s="383" t="s">
        <v>123</v>
      </c>
      <c r="AA47" s="376" t="s">
        <v>123</v>
      </c>
      <c r="AB47" s="413">
        <v>1.1499999999999999</v>
      </c>
      <c r="AC47" s="379">
        <v>1.0222136046134389</v>
      </c>
      <c r="AD47" s="380">
        <v>5.4336422851629762E-2</v>
      </c>
      <c r="AE47" s="76"/>
      <c r="AF47" s="438" t="s">
        <v>54</v>
      </c>
      <c r="AG47" s="414">
        <v>2.1642943501101498E-2</v>
      </c>
      <c r="AH47" s="415">
        <v>2.4698276881525299E-2</v>
      </c>
      <c r="AI47" s="414">
        <v>3.2769247902328102E-2</v>
      </c>
      <c r="AJ47" s="416">
        <v>5.8782384011803301E-2</v>
      </c>
      <c r="AK47" s="415">
        <v>3.3257555481084701E-2</v>
      </c>
      <c r="AL47" s="417">
        <v>2.88707268859477E-2</v>
      </c>
      <c r="AM47" s="414">
        <v>3.1426149532676598E-2</v>
      </c>
      <c r="AN47" s="416">
        <v>3.6885455499000401E-2</v>
      </c>
      <c r="AO47" s="418">
        <v>3.6563235982957402E-2</v>
      </c>
      <c r="AP47" s="418">
        <v>4.5487752051324798E-2</v>
      </c>
      <c r="AQ47" s="415">
        <v>4.1542105421151103E-2</v>
      </c>
      <c r="AR47" s="417">
        <v>3.0019323589247401E-2</v>
      </c>
      <c r="AS47" s="414">
        <v>3.6267507201658299E-2</v>
      </c>
      <c r="AT47" s="418">
        <v>2.6563161702376801E-2</v>
      </c>
      <c r="AU47" s="415">
        <v>2.0063586592817002E-2</v>
      </c>
      <c r="AV47" s="452">
        <v>2.90628416688445E-2</v>
      </c>
      <c r="AW47" s="413">
        <v>1.1499999999999999</v>
      </c>
      <c r="AX47" s="379">
        <v>1.0646742154484998</v>
      </c>
      <c r="AY47" s="380">
        <v>2.8778278396323128E-2</v>
      </c>
      <c r="AZ47" s="30"/>
      <c r="BA47" s="30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  <c r="BZ47" s="31"/>
      <c r="CA47" s="31"/>
      <c r="CB47" s="31"/>
      <c r="CC47" s="31"/>
      <c r="CD47" s="31"/>
      <c r="CE47" s="31"/>
      <c r="CF47" s="31"/>
      <c r="CG47" s="31"/>
    </row>
    <row r="48" spans="1:85" s="21" customFormat="1" x14ac:dyDescent="0.2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/>
      <c r="BK48" s="30"/>
      <c r="BL48" s="30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0"/>
      <c r="CA48" s="30"/>
      <c r="CB48" s="30"/>
      <c r="CC48" s="30"/>
      <c r="CD48" s="30"/>
      <c r="CE48" s="30"/>
      <c r="CF48" s="30"/>
      <c r="CG48" s="30"/>
    </row>
    <row r="49" spans="2:85" s="21" customFormat="1" x14ac:dyDescent="0.2">
      <c r="B49" s="540" t="s">
        <v>216</v>
      </c>
      <c r="C49" s="541"/>
      <c r="D49" s="541"/>
      <c r="E49" s="541"/>
      <c r="F49" s="541"/>
      <c r="G49" s="541"/>
      <c r="H49" s="541"/>
      <c r="I49" s="541"/>
      <c r="J49" s="541"/>
      <c r="K49" s="541"/>
      <c r="L49" s="541"/>
      <c r="M49" s="541"/>
      <c r="N49" s="541"/>
      <c r="O49" s="541"/>
      <c r="P49" s="541"/>
      <c r="Q49" s="541"/>
      <c r="R49" s="541"/>
      <c r="S49" s="541"/>
      <c r="T49" s="541"/>
      <c r="U49" s="541"/>
      <c r="V49" s="541"/>
      <c r="W49" s="541"/>
      <c r="X49" s="541"/>
      <c r="Y49" s="541"/>
      <c r="Z49" s="541"/>
      <c r="AA49" s="541"/>
      <c r="AB49" s="541"/>
      <c r="AC49" s="541"/>
      <c r="AD49" s="541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0"/>
      <c r="CA49" s="30"/>
      <c r="CB49" s="30"/>
      <c r="CC49" s="30"/>
      <c r="CD49" s="30"/>
      <c r="CE49" s="30"/>
      <c r="CF49" s="30"/>
      <c r="CG49" s="30"/>
    </row>
    <row r="50" spans="2:85" s="21" customFormat="1" x14ac:dyDescent="0.2">
      <c r="B50" s="541"/>
      <c r="C50" s="541"/>
      <c r="D50" s="541"/>
      <c r="E50" s="541"/>
      <c r="F50" s="541"/>
      <c r="G50" s="541"/>
      <c r="H50" s="541"/>
      <c r="I50" s="541"/>
      <c r="J50" s="541"/>
      <c r="K50" s="541"/>
      <c r="L50" s="541"/>
      <c r="M50" s="541"/>
      <c r="N50" s="541"/>
      <c r="O50" s="541"/>
      <c r="P50" s="541"/>
      <c r="Q50" s="541"/>
      <c r="R50" s="541"/>
      <c r="S50" s="541"/>
      <c r="T50" s="541"/>
      <c r="U50" s="541"/>
      <c r="V50" s="541"/>
      <c r="W50" s="541"/>
      <c r="X50" s="541"/>
      <c r="Y50" s="541"/>
      <c r="Z50" s="541"/>
      <c r="AA50" s="541"/>
      <c r="AB50" s="541"/>
      <c r="AC50" s="541"/>
      <c r="AD50" s="541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0"/>
      <c r="CA50" s="30"/>
      <c r="CB50" s="30"/>
      <c r="CC50" s="30"/>
      <c r="CD50" s="30"/>
      <c r="CE50" s="30"/>
      <c r="CF50" s="30"/>
      <c r="CG50" s="30"/>
    </row>
    <row r="51" spans="2:85" s="21" customFormat="1" x14ac:dyDescent="0.2">
      <c r="B51" s="541"/>
      <c r="C51" s="541"/>
      <c r="D51" s="541"/>
      <c r="E51" s="541"/>
      <c r="F51" s="541"/>
      <c r="G51" s="541"/>
      <c r="H51" s="541"/>
      <c r="I51" s="541"/>
      <c r="J51" s="541"/>
      <c r="K51" s="541"/>
      <c r="L51" s="541"/>
      <c r="M51" s="541"/>
      <c r="N51" s="541"/>
      <c r="O51" s="541"/>
      <c r="P51" s="541"/>
      <c r="Q51" s="541"/>
      <c r="R51" s="541"/>
      <c r="S51" s="541"/>
      <c r="T51" s="541"/>
      <c r="U51" s="541"/>
      <c r="V51" s="541"/>
      <c r="W51" s="541"/>
      <c r="X51" s="541"/>
      <c r="Y51" s="541"/>
      <c r="Z51" s="541"/>
      <c r="AA51" s="541"/>
      <c r="AB51" s="541"/>
      <c r="AC51" s="541"/>
      <c r="AD51" s="541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0"/>
      <c r="CA51" s="30"/>
      <c r="CB51" s="30"/>
      <c r="CC51" s="30"/>
      <c r="CD51" s="30"/>
      <c r="CE51" s="30"/>
      <c r="CF51" s="30"/>
      <c r="CG51" s="30"/>
    </row>
    <row r="52" spans="2:85" s="21" customFormat="1" x14ac:dyDescent="0.2">
      <c r="B52" s="541"/>
      <c r="C52" s="541"/>
      <c r="D52" s="541"/>
      <c r="E52" s="541"/>
      <c r="F52" s="541"/>
      <c r="G52" s="541"/>
      <c r="H52" s="541"/>
      <c r="I52" s="541"/>
      <c r="J52" s="541"/>
      <c r="K52" s="541"/>
      <c r="L52" s="541"/>
      <c r="M52" s="541"/>
      <c r="N52" s="541"/>
      <c r="O52" s="541"/>
      <c r="P52" s="541"/>
      <c r="Q52" s="541"/>
      <c r="R52" s="541"/>
      <c r="S52" s="541"/>
      <c r="T52" s="541"/>
      <c r="U52" s="541"/>
      <c r="V52" s="541"/>
      <c r="W52" s="541"/>
      <c r="X52" s="541"/>
      <c r="Y52" s="541"/>
      <c r="Z52" s="541"/>
      <c r="AA52" s="541"/>
      <c r="AB52" s="541"/>
      <c r="AC52" s="541"/>
      <c r="AD52" s="541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0"/>
      <c r="CA52" s="30"/>
      <c r="CB52" s="30"/>
      <c r="CC52" s="30"/>
      <c r="CD52" s="30"/>
      <c r="CE52" s="30"/>
      <c r="CF52" s="30"/>
      <c r="CG52" s="30"/>
    </row>
    <row r="53" spans="2:85" s="21" customFormat="1" x14ac:dyDescent="0.2">
      <c r="B53" s="541"/>
      <c r="C53" s="541"/>
      <c r="D53" s="541"/>
      <c r="E53" s="541"/>
      <c r="F53" s="541"/>
      <c r="G53" s="541"/>
      <c r="H53" s="541"/>
      <c r="I53" s="541"/>
      <c r="J53" s="541"/>
      <c r="K53" s="541"/>
      <c r="L53" s="541"/>
      <c r="M53" s="541"/>
      <c r="N53" s="541"/>
      <c r="O53" s="541"/>
      <c r="P53" s="541"/>
      <c r="Q53" s="541"/>
      <c r="R53" s="541"/>
      <c r="S53" s="541"/>
      <c r="T53" s="541"/>
      <c r="U53" s="541"/>
      <c r="V53" s="541"/>
      <c r="W53" s="541"/>
      <c r="X53" s="541"/>
      <c r="Y53" s="541"/>
      <c r="Z53" s="541"/>
      <c r="AA53" s="541"/>
      <c r="AB53" s="541"/>
      <c r="AC53" s="541"/>
      <c r="AD53" s="541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0"/>
      <c r="CA53" s="30"/>
      <c r="CB53" s="30"/>
      <c r="CC53" s="30"/>
      <c r="CD53" s="30"/>
      <c r="CE53" s="30"/>
      <c r="CF53" s="30"/>
      <c r="CG53" s="30"/>
    </row>
    <row r="54" spans="2:85" s="21" customFormat="1" x14ac:dyDescent="0.2"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0"/>
      <c r="CA54" s="30"/>
      <c r="CB54" s="30"/>
      <c r="CC54" s="30"/>
      <c r="CD54" s="30"/>
      <c r="CE54" s="30"/>
      <c r="CF54" s="30"/>
      <c r="CG54" s="30"/>
    </row>
    <row r="55" spans="2:85" s="21" customFormat="1" x14ac:dyDescent="0.2"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0"/>
      <c r="AY55" s="30"/>
      <c r="AZ55" s="30"/>
      <c r="BA55" s="30"/>
      <c r="BB55" s="30"/>
      <c r="BC55" s="30"/>
      <c r="BD55" s="30"/>
      <c r="BE55" s="30"/>
      <c r="BF55" s="30"/>
      <c r="BG55" s="30"/>
      <c r="BH55" s="30"/>
      <c r="BI55" s="30"/>
      <c r="BJ55" s="30"/>
      <c r="BK55" s="30"/>
      <c r="BL55" s="30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0"/>
      <c r="CA55" s="30"/>
      <c r="CB55" s="30"/>
      <c r="CC55" s="30"/>
      <c r="CD55" s="30"/>
      <c r="CE55" s="30"/>
      <c r="CF55" s="30"/>
      <c r="CG55" s="30"/>
    </row>
    <row r="56" spans="2:85" x14ac:dyDescent="0.2">
      <c r="AB56" s="33"/>
      <c r="AD56" s="33"/>
      <c r="AE56" s="33"/>
      <c r="AT56" s="33"/>
      <c r="AU56" s="33"/>
      <c r="AW56" s="33"/>
    </row>
    <row r="57" spans="2:85" x14ac:dyDescent="0.2">
      <c r="AB57" s="33"/>
      <c r="AD57" s="33"/>
      <c r="AE57" s="33"/>
      <c r="AT57" s="33"/>
      <c r="AU57" s="33"/>
      <c r="AW57" s="33"/>
    </row>
    <row r="58" spans="2:85" x14ac:dyDescent="0.2">
      <c r="AB58" s="33"/>
      <c r="AD58" s="33"/>
      <c r="AE58" s="33"/>
      <c r="AT58" s="33"/>
      <c r="AU58" s="33"/>
      <c r="AW58" s="33"/>
    </row>
    <row r="59" spans="2:85" x14ac:dyDescent="0.2">
      <c r="AB59" s="33"/>
      <c r="AD59" s="33"/>
      <c r="AE59" s="33"/>
      <c r="AT59" s="33"/>
      <c r="AU59" s="33"/>
      <c r="AW59" s="33"/>
    </row>
    <row r="60" spans="2:85" x14ac:dyDescent="0.2">
      <c r="AB60" s="33"/>
      <c r="AD60" s="33"/>
      <c r="AE60" s="33"/>
      <c r="AT60" s="33"/>
      <c r="AU60" s="33"/>
      <c r="AW60" s="33"/>
    </row>
    <row r="61" spans="2:85" x14ac:dyDescent="0.2">
      <c r="AB61" s="33"/>
      <c r="AD61" s="33"/>
      <c r="AE61" s="33"/>
      <c r="AT61" s="33"/>
      <c r="AU61" s="33"/>
      <c r="AW61" s="33"/>
    </row>
    <row r="62" spans="2:85" x14ac:dyDescent="0.2">
      <c r="AB62" s="33"/>
      <c r="AD62" s="33"/>
      <c r="AE62" s="33"/>
      <c r="AT62" s="33"/>
      <c r="AU62" s="33"/>
      <c r="AW62" s="33"/>
    </row>
    <row r="63" spans="2:85" x14ac:dyDescent="0.2">
      <c r="AB63" s="33"/>
      <c r="AD63" s="33"/>
      <c r="AE63" s="33"/>
      <c r="AT63" s="33"/>
      <c r="AU63" s="33"/>
      <c r="AW63" s="33"/>
    </row>
    <row r="64" spans="2:85" x14ac:dyDescent="0.2">
      <c r="AB64" s="33"/>
      <c r="AD64" s="33"/>
      <c r="AE64" s="33"/>
      <c r="AT64" s="33"/>
      <c r="AU64" s="33"/>
      <c r="AW64" s="33"/>
    </row>
    <row r="65" spans="28:49" x14ac:dyDescent="0.2">
      <c r="AB65" s="33"/>
      <c r="AD65" s="33"/>
      <c r="AE65" s="33"/>
      <c r="AT65" s="33"/>
      <c r="AU65" s="33"/>
      <c r="AW65" s="33"/>
    </row>
    <row r="66" spans="28:49" x14ac:dyDescent="0.2">
      <c r="AB66" s="33"/>
      <c r="AD66" s="33"/>
      <c r="AE66" s="33"/>
      <c r="AT66" s="33"/>
      <c r="AU66" s="33"/>
      <c r="AW66" s="33"/>
    </row>
    <row r="67" spans="28:49" x14ac:dyDescent="0.2">
      <c r="AB67" s="33"/>
      <c r="AD67" s="33"/>
      <c r="AE67" s="33"/>
      <c r="AT67" s="33"/>
      <c r="AU67" s="33"/>
      <c r="AW67" s="33"/>
    </row>
    <row r="68" spans="28:49" x14ac:dyDescent="0.2">
      <c r="AB68" s="33"/>
      <c r="AD68" s="33"/>
      <c r="AE68" s="33"/>
      <c r="AT68" s="33"/>
      <c r="AU68" s="33"/>
      <c r="AW68" s="33"/>
    </row>
    <row r="69" spans="28:49" x14ac:dyDescent="0.2">
      <c r="AB69" s="33"/>
      <c r="AD69" s="33"/>
      <c r="AE69" s="33"/>
      <c r="AT69" s="33"/>
      <c r="AU69" s="33"/>
      <c r="AW69" s="33"/>
    </row>
    <row r="70" spans="28:49" x14ac:dyDescent="0.2">
      <c r="AB70" s="33"/>
      <c r="AD70" s="33"/>
      <c r="AE70" s="33"/>
      <c r="AT70" s="33"/>
      <c r="AU70" s="33"/>
      <c r="AW70" s="33"/>
    </row>
    <row r="71" spans="28:49" x14ac:dyDescent="0.2">
      <c r="AB71" s="33"/>
      <c r="AD71" s="33"/>
      <c r="AE71" s="33"/>
      <c r="AT71" s="33"/>
      <c r="AU71" s="33"/>
      <c r="AW71" s="33"/>
    </row>
    <row r="72" spans="28:49" x14ac:dyDescent="0.2">
      <c r="AB72" s="33"/>
      <c r="AD72" s="33"/>
      <c r="AE72" s="33"/>
      <c r="AT72" s="33"/>
      <c r="AU72" s="33"/>
      <c r="AW72" s="33"/>
    </row>
    <row r="73" spans="28:49" x14ac:dyDescent="0.2">
      <c r="AB73" s="33"/>
      <c r="AD73" s="33"/>
      <c r="AE73" s="33"/>
      <c r="AT73" s="33"/>
      <c r="AU73" s="33"/>
      <c r="AW73" s="33"/>
    </row>
    <row r="74" spans="28:49" x14ac:dyDescent="0.2">
      <c r="AB74" s="33"/>
      <c r="AD74" s="33"/>
      <c r="AE74" s="33"/>
      <c r="AT74" s="33"/>
      <c r="AU74" s="33"/>
      <c r="AW74" s="33"/>
    </row>
    <row r="75" spans="28:49" x14ac:dyDescent="0.2">
      <c r="AB75" s="33"/>
      <c r="AD75" s="33"/>
      <c r="AE75" s="33"/>
      <c r="AT75" s="33"/>
      <c r="AU75" s="33"/>
      <c r="AW75" s="33"/>
    </row>
    <row r="76" spans="28:49" x14ac:dyDescent="0.2">
      <c r="AB76" s="33"/>
      <c r="AD76" s="33"/>
      <c r="AE76" s="33"/>
      <c r="AT76" s="33"/>
      <c r="AU76" s="33"/>
      <c r="AW76" s="33"/>
    </row>
    <row r="77" spans="28:49" x14ac:dyDescent="0.2">
      <c r="AB77" s="33"/>
      <c r="AD77" s="33"/>
      <c r="AE77" s="33"/>
      <c r="AT77" s="33"/>
      <c r="AU77" s="33"/>
      <c r="AW77" s="33"/>
    </row>
    <row r="78" spans="28:49" x14ac:dyDescent="0.2">
      <c r="AB78" s="33"/>
      <c r="AD78" s="33"/>
      <c r="AE78" s="33"/>
      <c r="AT78" s="33"/>
      <c r="AU78" s="33"/>
      <c r="AW78" s="33"/>
    </row>
    <row r="79" spans="28:49" x14ac:dyDescent="0.2">
      <c r="AB79" s="33"/>
      <c r="AD79" s="33"/>
      <c r="AE79" s="33"/>
      <c r="AT79" s="33"/>
      <c r="AU79" s="33"/>
      <c r="AW79" s="33"/>
    </row>
    <row r="80" spans="28:49" x14ac:dyDescent="0.2">
      <c r="AB80" s="33"/>
      <c r="AD80" s="33"/>
      <c r="AE80" s="33"/>
      <c r="AT80" s="33"/>
      <c r="AU80" s="33"/>
      <c r="AW80" s="33"/>
    </row>
    <row r="81" spans="1:49" x14ac:dyDescent="0.2">
      <c r="AB81" s="33"/>
      <c r="AD81" s="33"/>
      <c r="AE81" s="33"/>
      <c r="AT81" s="33"/>
      <c r="AU81" s="33"/>
      <c r="AW81" s="33"/>
    </row>
    <row r="82" spans="1:49" x14ac:dyDescent="0.2">
      <c r="AB82" s="33"/>
      <c r="AD82" s="33"/>
      <c r="AE82" s="33"/>
      <c r="AT82" s="33"/>
      <c r="AU82" s="33"/>
      <c r="AW82" s="33"/>
    </row>
    <row r="83" spans="1:49" x14ac:dyDescent="0.2">
      <c r="AB83" s="33"/>
      <c r="AD83" s="33"/>
      <c r="AE83" s="33"/>
      <c r="AT83" s="33"/>
      <c r="AU83" s="33"/>
      <c r="AW83" s="33"/>
    </row>
    <row r="84" spans="1:49" x14ac:dyDescent="0.2">
      <c r="AB84" s="33"/>
      <c r="AD84" s="33"/>
      <c r="AE84" s="33"/>
      <c r="AT84" s="33"/>
      <c r="AU84" s="33"/>
      <c r="AW84" s="33"/>
    </row>
    <row r="85" spans="1:49" x14ac:dyDescent="0.2">
      <c r="AB85" s="33"/>
      <c r="AD85" s="33"/>
      <c r="AE85" s="33"/>
      <c r="AT85" s="33"/>
      <c r="AU85" s="33"/>
      <c r="AW85" s="33"/>
    </row>
    <row r="86" spans="1:49" x14ac:dyDescent="0.2">
      <c r="AB86" s="33"/>
      <c r="AD86" s="33"/>
      <c r="AE86" s="33"/>
      <c r="AT86" s="33"/>
      <c r="AU86" s="33"/>
      <c r="AW86" s="33"/>
    </row>
    <row r="87" spans="1:49" x14ac:dyDescent="0.2">
      <c r="AB87" s="33"/>
      <c r="AD87" s="33"/>
      <c r="AE87" s="33"/>
      <c r="AT87" s="33"/>
      <c r="AU87" s="33"/>
      <c r="AW87" s="33"/>
    </row>
    <row r="88" spans="1:49" x14ac:dyDescent="0.2">
      <c r="AB88" s="33"/>
      <c r="AD88" s="33"/>
      <c r="AE88" s="33"/>
      <c r="AT88" s="33"/>
      <c r="AU88" s="33"/>
      <c r="AW88" s="33"/>
    </row>
    <row r="89" spans="1:49" x14ac:dyDescent="0.2">
      <c r="AB89" s="33"/>
      <c r="AD89" s="33"/>
      <c r="AE89" s="33"/>
      <c r="AT89" s="33"/>
      <c r="AU89" s="33"/>
      <c r="AW89" s="33"/>
    </row>
    <row r="90" spans="1:49" x14ac:dyDescent="0.2">
      <c r="AB90" s="33"/>
      <c r="AD90" s="33"/>
      <c r="AE90" s="33"/>
      <c r="AT90" s="33"/>
      <c r="AU90" s="33"/>
      <c r="AW90" s="33"/>
    </row>
    <row r="91" spans="1:49" x14ac:dyDescent="0.2">
      <c r="AB91" s="33"/>
      <c r="AD91" s="33"/>
      <c r="AE91" s="33"/>
      <c r="AT91" s="33"/>
      <c r="AU91" s="33"/>
      <c r="AW91" s="33"/>
    </row>
    <row r="92" spans="1:49" x14ac:dyDescent="0.2">
      <c r="A92" s="33"/>
      <c r="AB92" s="33"/>
      <c r="AD92" s="33"/>
      <c r="AE92" s="33"/>
      <c r="AT92" s="33"/>
      <c r="AU92" s="33"/>
      <c r="AW92" s="33"/>
    </row>
    <row r="93" spans="1:49" x14ac:dyDescent="0.2">
      <c r="A93" s="33"/>
      <c r="AB93" s="33"/>
      <c r="AD93" s="33"/>
      <c r="AE93" s="33"/>
      <c r="AT93" s="33"/>
      <c r="AU93" s="33"/>
      <c r="AW93" s="33"/>
    </row>
    <row r="94" spans="1:49" x14ac:dyDescent="0.2">
      <c r="A94" s="33"/>
      <c r="AB94" s="33"/>
      <c r="AD94" s="33"/>
      <c r="AE94" s="33"/>
      <c r="AT94" s="33"/>
      <c r="AU94" s="33"/>
      <c r="AW94" s="33"/>
    </row>
    <row r="95" spans="1:49" x14ac:dyDescent="0.2">
      <c r="A95" s="33"/>
      <c r="AB95" s="33"/>
      <c r="AD95" s="33"/>
      <c r="AE95" s="33"/>
      <c r="AT95" s="33"/>
      <c r="AU95" s="33"/>
      <c r="AW95" s="33"/>
    </row>
    <row r="96" spans="1:49" x14ac:dyDescent="0.2">
      <c r="A96" s="33"/>
      <c r="AB96" s="33"/>
      <c r="AD96" s="33"/>
      <c r="AE96" s="33"/>
      <c r="AT96" s="33"/>
      <c r="AU96" s="33"/>
      <c r="AW96" s="33"/>
    </row>
    <row r="97" spans="1:49" x14ac:dyDescent="0.2">
      <c r="A97" s="33"/>
      <c r="AB97" s="33"/>
      <c r="AD97" s="33"/>
      <c r="AE97" s="33"/>
      <c r="AT97" s="33"/>
      <c r="AU97" s="33"/>
      <c r="AW97" s="33"/>
    </row>
    <row r="98" spans="1:49" x14ac:dyDescent="0.2">
      <c r="A98" s="33"/>
      <c r="AB98" s="33"/>
      <c r="AD98" s="33"/>
      <c r="AE98" s="33"/>
      <c r="AT98" s="33"/>
      <c r="AU98" s="33"/>
      <c r="AW98" s="33"/>
    </row>
    <row r="99" spans="1:49" x14ac:dyDescent="0.2">
      <c r="A99" s="33"/>
      <c r="AB99" s="33"/>
      <c r="AD99" s="33"/>
      <c r="AE99" s="33"/>
      <c r="AT99" s="33"/>
      <c r="AU99" s="33"/>
      <c r="AW99" s="33"/>
    </row>
    <row r="100" spans="1:49" x14ac:dyDescent="0.2">
      <c r="A100" s="33"/>
      <c r="AB100" s="33"/>
      <c r="AD100" s="33"/>
      <c r="AE100" s="33"/>
      <c r="AT100" s="33"/>
      <c r="AU100" s="33"/>
      <c r="AW100" s="33"/>
    </row>
    <row r="101" spans="1:49" x14ac:dyDescent="0.2">
      <c r="A101" s="33"/>
      <c r="AB101" s="33"/>
      <c r="AD101" s="33"/>
      <c r="AE101" s="33"/>
      <c r="AT101" s="33"/>
      <c r="AU101" s="33"/>
      <c r="AW101" s="33"/>
    </row>
    <row r="102" spans="1:49" x14ac:dyDescent="0.2">
      <c r="A102" s="33"/>
      <c r="AB102" s="33"/>
      <c r="AD102" s="33"/>
      <c r="AE102" s="33"/>
      <c r="AT102" s="33"/>
      <c r="AU102" s="33"/>
      <c r="AW102" s="33"/>
    </row>
    <row r="103" spans="1:49" x14ac:dyDescent="0.2">
      <c r="A103" s="33"/>
      <c r="AB103" s="33"/>
      <c r="AD103" s="33"/>
      <c r="AE103" s="33"/>
      <c r="AT103" s="33"/>
      <c r="AU103" s="33"/>
      <c r="AW103" s="33"/>
    </row>
    <row r="104" spans="1:49" x14ac:dyDescent="0.2">
      <c r="A104" s="33"/>
      <c r="AB104" s="33"/>
      <c r="AD104" s="33"/>
      <c r="AE104" s="33"/>
      <c r="AT104" s="33"/>
      <c r="AU104" s="33"/>
      <c r="AW104" s="33"/>
    </row>
    <row r="105" spans="1:49" x14ac:dyDescent="0.2">
      <c r="A105" s="33"/>
      <c r="AB105" s="33"/>
      <c r="AD105" s="33"/>
      <c r="AE105" s="33"/>
      <c r="AT105" s="33"/>
      <c r="AU105" s="33"/>
      <c r="AW105" s="33"/>
    </row>
    <row r="106" spans="1:49" x14ac:dyDescent="0.2">
      <c r="A106" s="33"/>
      <c r="AB106" s="33"/>
      <c r="AD106" s="33"/>
      <c r="AE106" s="33"/>
      <c r="AT106" s="33"/>
      <c r="AU106" s="33"/>
      <c r="AW106" s="33"/>
    </row>
    <row r="107" spans="1:49" x14ac:dyDescent="0.2">
      <c r="A107" s="33"/>
      <c r="AB107" s="33"/>
      <c r="AD107" s="33"/>
      <c r="AE107" s="33"/>
      <c r="AT107" s="33"/>
      <c r="AU107" s="33"/>
      <c r="AW107" s="33"/>
    </row>
    <row r="108" spans="1:49" x14ac:dyDescent="0.2">
      <c r="A108" s="33"/>
      <c r="AB108" s="33"/>
      <c r="AD108" s="33"/>
      <c r="AE108" s="33"/>
      <c r="AT108" s="33"/>
      <c r="AU108" s="33"/>
      <c r="AW108" s="33"/>
    </row>
    <row r="109" spans="1:49" x14ac:dyDescent="0.2">
      <c r="A109" s="33"/>
      <c r="AB109" s="33"/>
      <c r="AD109" s="33"/>
      <c r="AE109" s="33"/>
      <c r="AT109" s="33"/>
      <c r="AU109" s="33"/>
      <c r="AW109" s="33"/>
    </row>
    <row r="110" spans="1:49" x14ac:dyDescent="0.2">
      <c r="A110" s="33"/>
      <c r="AB110" s="33"/>
      <c r="AD110" s="33"/>
      <c r="AE110" s="33"/>
      <c r="AT110" s="33"/>
      <c r="AU110" s="33"/>
      <c r="AW110" s="33"/>
    </row>
    <row r="111" spans="1:49" x14ac:dyDescent="0.2">
      <c r="A111" s="33"/>
      <c r="AB111" s="33"/>
      <c r="AD111" s="33"/>
      <c r="AE111" s="33"/>
      <c r="AT111" s="33"/>
      <c r="AU111" s="33"/>
      <c r="AW111" s="33"/>
    </row>
    <row r="112" spans="1:49" x14ac:dyDescent="0.2">
      <c r="A112" s="33"/>
      <c r="AB112" s="33"/>
      <c r="AD112" s="33"/>
      <c r="AE112" s="33"/>
      <c r="AT112" s="33"/>
      <c r="AU112" s="33"/>
      <c r="AW112" s="33"/>
    </row>
    <row r="113" spans="1:49" x14ac:dyDescent="0.2">
      <c r="A113" s="33"/>
      <c r="AB113" s="33"/>
      <c r="AD113" s="33"/>
      <c r="AE113" s="33"/>
      <c r="AT113" s="33"/>
      <c r="AU113" s="33"/>
      <c r="AW113" s="33"/>
    </row>
    <row r="114" spans="1:49" x14ac:dyDescent="0.2">
      <c r="A114" s="33"/>
      <c r="AB114" s="33"/>
      <c r="AD114" s="33"/>
      <c r="AE114" s="33"/>
      <c r="AT114" s="33"/>
      <c r="AU114" s="33"/>
      <c r="AW114" s="33"/>
    </row>
    <row r="115" spans="1:49" x14ac:dyDescent="0.2">
      <c r="A115" s="33"/>
      <c r="AB115" s="33"/>
      <c r="AD115" s="33"/>
      <c r="AE115" s="33"/>
      <c r="AT115" s="33"/>
      <c r="AU115" s="33"/>
      <c r="AW115" s="33"/>
    </row>
    <row r="116" spans="1:49" x14ac:dyDescent="0.2">
      <c r="A116" s="33"/>
      <c r="AB116" s="33"/>
      <c r="AD116" s="33"/>
      <c r="AE116" s="33"/>
      <c r="AT116" s="33"/>
      <c r="AU116" s="33"/>
      <c r="AW116" s="33"/>
    </row>
    <row r="117" spans="1:49" x14ac:dyDescent="0.2">
      <c r="A117" s="33"/>
      <c r="AB117" s="33"/>
      <c r="AD117" s="33"/>
      <c r="AE117" s="33"/>
      <c r="AT117" s="33"/>
      <c r="AU117" s="33"/>
      <c r="AW117" s="33"/>
    </row>
    <row r="118" spans="1:49" x14ac:dyDescent="0.2">
      <c r="A118" s="33"/>
      <c r="AB118" s="33"/>
      <c r="AD118" s="33"/>
      <c r="AE118" s="33"/>
      <c r="AT118" s="33"/>
      <c r="AU118" s="33"/>
      <c r="AW118" s="33"/>
    </row>
    <row r="119" spans="1:49" x14ac:dyDescent="0.2">
      <c r="A119" s="33"/>
      <c r="AB119" s="33"/>
      <c r="AD119" s="33"/>
      <c r="AE119" s="33"/>
      <c r="AT119" s="33"/>
      <c r="AU119" s="33"/>
      <c r="AW119" s="33"/>
    </row>
    <row r="120" spans="1:49" x14ac:dyDescent="0.2">
      <c r="A120" s="33"/>
      <c r="AB120" s="33"/>
      <c r="AD120" s="33"/>
      <c r="AE120" s="33"/>
      <c r="AT120" s="33"/>
      <c r="AU120" s="33"/>
      <c r="AW120" s="33"/>
    </row>
    <row r="121" spans="1:49" x14ac:dyDescent="0.2">
      <c r="A121" s="33"/>
      <c r="AB121" s="33"/>
      <c r="AD121" s="33"/>
      <c r="AE121" s="33"/>
      <c r="AT121" s="33"/>
      <c r="AU121" s="33"/>
      <c r="AW121" s="33"/>
    </row>
    <row r="122" spans="1:49" x14ac:dyDescent="0.2">
      <c r="A122" s="33"/>
      <c r="AB122" s="33"/>
      <c r="AD122" s="33"/>
      <c r="AE122" s="33"/>
      <c r="AT122" s="33"/>
      <c r="AU122" s="33"/>
      <c r="AW122" s="33"/>
    </row>
    <row r="123" spans="1:49" x14ac:dyDescent="0.2">
      <c r="A123" s="33"/>
      <c r="AB123" s="33"/>
      <c r="AD123" s="33"/>
      <c r="AE123" s="33"/>
      <c r="AT123" s="33"/>
      <c r="AU123" s="33"/>
      <c r="AW123" s="33"/>
    </row>
    <row r="124" spans="1:49" x14ac:dyDescent="0.2">
      <c r="A124" s="33"/>
      <c r="AB124" s="33"/>
      <c r="AD124" s="33"/>
      <c r="AE124" s="33"/>
      <c r="AT124" s="33"/>
      <c r="AU124" s="33"/>
      <c r="AW124" s="33"/>
    </row>
    <row r="125" spans="1:49" x14ac:dyDescent="0.2">
      <c r="A125" s="33"/>
      <c r="AB125" s="33"/>
      <c r="AD125" s="33"/>
      <c r="AE125" s="33"/>
      <c r="AT125" s="33"/>
      <c r="AU125" s="33"/>
      <c r="AW125" s="33"/>
    </row>
    <row r="126" spans="1:49" x14ac:dyDescent="0.2">
      <c r="A126" s="33"/>
      <c r="AB126" s="33"/>
      <c r="AD126" s="33"/>
      <c r="AE126" s="33"/>
      <c r="AT126" s="33"/>
      <c r="AU126" s="33"/>
      <c r="AW126" s="33"/>
    </row>
    <row r="127" spans="1:49" x14ac:dyDescent="0.2">
      <c r="A127" s="33"/>
      <c r="AB127" s="33"/>
      <c r="AD127" s="33"/>
      <c r="AE127" s="33"/>
      <c r="AT127" s="33"/>
      <c r="AU127" s="33"/>
      <c r="AW127" s="33"/>
    </row>
    <row r="128" spans="1:49" x14ac:dyDescent="0.2">
      <c r="A128" s="33"/>
      <c r="AB128" s="33"/>
      <c r="AD128" s="33"/>
      <c r="AE128" s="33"/>
      <c r="AT128" s="33"/>
      <c r="AU128" s="33"/>
      <c r="AW128" s="33"/>
    </row>
    <row r="129" spans="1:49" x14ac:dyDescent="0.2">
      <c r="A129" s="33"/>
      <c r="AB129" s="33"/>
      <c r="AD129" s="33"/>
      <c r="AE129" s="33"/>
      <c r="AT129" s="33"/>
      <c r="AU129" s="33"/>
      <c r="AW129" s="33"/>
    </row>
    <row r="130" spans="1:49" x14ac:dyDescent="0.2">
      <c r="A130" s="33"/>
      <c r="AB130" s="33"/>
      <c r="AD130" s="33"/>
      <c r="AE130" s="33"/>
      <c r="AT130" s="33"/>
      <c r="AU130" s="33"/>
      <c r="AW130" s="33"/>
    </row>
    <row r="131" spans="1:49" x14ac:dyDescent="0.2">
      <c r="A131" s="33"/>
      <c r="AB131" s="33"/>
      <c r="AD131" s="33"/>
      <c r="AE131" s="33"/>
      <c r="AT131" s="33"/>
      <c r="AU131" s="33"/>
      <c r="AW131" s="33"/>
    </row>
    <row r="132" spans="1:49" x14ac:dyDescent="0.2">
      <c r="A132" s="33"/>
      <c r="AB132" s="33"/>
      <c r="AD132" s="33"/>
      <c r="AE132" s="33"/>
      <c r="AT132" s="33"/>
      <c r="AU132" s="33"/>
      <c r="AW132" s="33"/>
    </row>
    <row r="133" spans="1:49" x14ac:dyDescent="0.2">
      <c r="A133" s="33"/>
      <c r="AB133" s="33"/>
      <c r="AD133" s="33"/>
      <c r="AE133" s="33"/>
      <c r="AT133" s="33"/>
      <c r="AU133" s="33"/>
      <c r="AW133" s="33"/>
    </row>
    <row r="134" spans="1:49" x14ac:dyDescent="0.2">
      <c r="A134" s="33"/>
      <c r="AB134" s="33"/>
      <c r="AD134" s="33"/>
      <c r="AE134" s="33"/>
      <c r="AT134" s="33"/>
      <c r="AU134" s="33"/>
      <c r="AW134" s="33"/>
    </row>
    <row r="135" spans="1:49" x14ac:dyDescent="0.2">
      <c r="A135" s="33"/>
      <c r="AB135" s="33"/>
      <c r="AD135" s="33"/>
      <c r="AE135" s="33"/>
      <c r="AT135" s="33"/>
      <c r="AU135" s="33"/>
      <c r="AW135" s="33"/>
    </row>
    <row r="136" spans="1:49" x14ac:dyDescent="0.2">
      <c r="A136" s="33"/>
      <c r="AB136" s="33"/>
      <c r="AD136" s="33"/>
      <c r="AE136" s="33"/>
      <c r="AT136" s="33"/>
      <c r="AU136" s="33"/>
      <c r="AW136" s="33"/>
    </row>
    <row r="137" spans="1:49" x14ac:dyDescent="0.2">
      <c r="A137" s="33"/>
      <c r="AB137" s="33"/>
      <c r="AD137" s="33"/>
      <c r="AE137" s="33"/>
      <c r="AT137" s="33"/>
      <c r="AU137" s="33"/>
      <c r="AW137" s="33"/>
    </row>
    <row r="138" spans="1:49" x14ac:dyDescent="0.2">
      <c r="A138" s="33"/>
      <c r="AB138" s="33"/>
      <c r="AD138" s="33"/>
      <c r="AE138" s="33"/>
      <c r="AT138" s="33"/>
      <c r="AU138" s="33"/>
      <c r="AW138" s="33"/>
    </row>
    <row r="139" spans="1:49" x14ac:dyDescent="0.2">
      <c r="A139" s="33"/>
      <c r="AB139" s="33"/>
      <c r="AD139" s="33"/>
      <c r="AE139" s="33"/>
      <c r="AT139" s="33"/>
      <c r="AU139" s="33"/>
      <c r="AW139" s="33"/>
    </row>
    <row r="140" spans="1:49" x14ac:dyDescent="0.2">
      <c r="A140" s="33"/>
      <c r="AB140" s="33"/>
      <c r="AD140" s="33"/>
      <c r="AE140" s="33"/>
      <c r="AT140" s="33"/>
      <c r="AU140" s="33"/>
      <c r="AW140" s="33"/>
    </row>
    <row r="141" spans="1:49" x14ac:dyDescent="0.2">
      <c r="A141" s="33"/>
      <c r="AB141" s="33"/>
      <c r="AD141" s="33"/>
      <c r="AE141" s="33"/>
      <c r="AT141" s="33"/>
      <c r="AU141" s="33"/>
      <c r="AW141" s="33"/>
    </row>
    <row r="142" spans="1:49" x14ac:dyDescent="0.2">
      <c r="A142" s="33"/>
      <c r="AB142" s="33"/>
      <c r="AD142" s="33"/>
      <c r="AE142" s="33"/>
      <c r="AT142" s="33"/>
      <c r="AU142" s="33"/>
      <c r="AW142" s="33"/>
    </row>
    <row r="143" spans="1:49" x14ac:dyDescent="0.2">
      <c r="A143" s="33"/>
      <c r="AB143" s="33"/>
      <c r="AD143" s="33"/>
      <c r="AE143" s="33"/>
      <c r="AT143" s="33"/>
      <c r="AU143" s="33"/>
      <c r="AW143" s="33"/>
    </row>
    <row r="144" spans="1:49" x14ac:dyDescent="0.2">
      <c r="A144" s="33"/>
      <c r="AB144" s="33"/>
      <c r="AD144" s="33"/>
      <c r="AE144" s="33"/>
      <c r="AT144" s="33"/>
      <c r="AU144" s="33"/>
      <c r="AW144" s="33"/>
    </row>
    <row r="145" spans="1:49" x14ac:dyDescent="0.2">
      <c r="A145" s="33"/>
      <c r="AB145" s="33"/>
      <c r="AD145" s="33"/>
      <c r="AE145" s="33"/>
      <c r="AT145" s="33"/>
      <c r="AU145" s="33"/>
      <c r="AW145" s="33"/>
    </row>
    <row r="146" spans="1:49" x14ac:dyDescent="0.2">
      <c r="A146" s="33"/>
      <c r="AB146" s="33"/>
      <c r="AD146" s="33"/>
      <c r="AE146" s="33"/>
      <c r="AT146" s="33"/>
      <c r="AU146" s="33"/>
      <c r="AW146" s="33"/>
    </row>
    <row r="147" spans="1:49" x14ac:dyDescent="0.2">
      <c r="A147" s="33"/>
      <c r="AB147" s="33"/>
      <c r="AD147" s="33"/>
      <c r="AE147" s="33"/>
      <c r="AT147" s="33"/>
      <c r="AU147" s="33"/>
      <c r="AW147" s="33"/>
    </row>
    <row r="148" spans="1:49" x14ac:dyDescent="0.2">
      <c r="A148" s="33"/>
      <c r="AB148" s="33"/>
      <c r="AD148" s="33"/>
      <c r="AE148" s="33"/>
      <c r="AT148" s="33"/>
      <c r="AU148" s="33"/>
      <c r="AW148" s="33"/>
    </row>
    <row r="149" spans="1:49" x14ac:dyDescent="0.2">
      <c r="A149" s="33"/>
      <c r="AB149" s="33"/>
      <c r="AD149" s="33"/>
      <c r="AE149" s="33"/>
      <c r="AT149" s="33"/>
      <c r="AU149" s="33"/>
      <c r="AW149" s="33"/>
    </row>
    <row r="150" spans="1:49" x14ac:dyDescent="0.2">
      <c r="A150" s="33"/>
      <c r="AB150" s="33"/>
      <c r="AD150" s="33"/>
      <c r="AE150" s="33"/>
      <c r="AT150" s="33"/>
      <c r="AU150" s="33"/>
      <c r="AW150" s="33"/>
    </row>
    <row r="151" spans="1:49" x14ac:dyDescent="0.2">
      <c r="A151" s="33"/>
      <c r="AB151" s="33"/>
      <c r="AD151" s="33"/>
      <c r="AE151" s="33"/>
      <c r="AT151" s="33"/>
      <c r="AU151" s="33"/>
      <c r="AW151" s="33"/>
    </row>
    <row r="152" spans="1:49" x14ac:dyDescent="0.2">
      <c r="A152" s="33"/>
      <c r="AB152" s="33"/>
      <c r="AD152" s="33"/>
      <c r="AE152" s="33"/>
      <c r="AT152" s="33"/>
      <c r="AU152" s="33"/>
      <c r="AW152" s="33"/>
    </row>
    <row r="153" spans="1:49" x14ac:dyDescent="0.2">
      <c r="A153" s="33"/>
      <c r="AB153" s="33"/>
      <c r="AD153" s="33"/>
      <c r="AE153" s="33"/>
      <c r="AT153" s="33"/>
      <c r="AU153" s="33"/>
      <c r="AW153" s="33"/>
    </row>
    <row r="154" spans="1:49" x14ac:dyDescent="0.2">
      <c r="A154" s="33"/>
      <c r="AB154" s="33"/>
      <c r="AD154" s="33"/>
      <c r="AE154" s="33"/>
      <c r="AT154" s="33"/>
      <c r="AU154" s="33"/>
      <c r="AW154" s="33"/>
    </row>
    <row r="155" spans="1:49" x14ac:dyDescent="0.2">
      <c r="A155" s="33"/>
      <c r="AB155" s="33"/>
      <c r="AD155" s="33"/>
      <c r="AE155" s="33"/>
      <c r="AT155" s="33"/>
      <c r="AU155" s="33"/>
      <c r="AW155" s="33"/>
    </row>
    <row r="156" spans="1:49" x14ac:dyDescent="0.2">
      <c r="A156" s="33"/>
      <c r="AB156" s="33"/>
      <c r="AD156" s="33"/>
      <c r="AE156" s="33"/>
      <c r="AT156" s="33"/>
      <c r="AU156" s="33"/>
      <c r="AW156" s="33"/>
    </row>
    <row r="157" spans="1:49" x14ac:dyDescent="0.2">
      <c r="A157" s="33"/>
      <c r="AB157" s="33"/>
      <c r="AD157" s="33"/>
      <c r="AE157" s="33"/>
      <c r="AT157" s="33"/>
      <c r="AU157" s="33"/>
      <c r="AW157" s="33"/>
    </row>
    <row r="158" spans="1:49" x14ac:dyDescent="0.2">
      <c r="A158" s="33"/>
      <c r="AB158" s="33"/>
      <c r="AD158" s="33"/>
      <c r="AE158" s="33"/>
      <c r="AT158" s="33"/>
      <c r="AU158" s="33"/>
      <c r="AW158" s="33"/>
    </row>
    <row r="159" spans="1:49" x14ac:dyDescent="0.2">
      <c r="A159" s="33"/>
      <c r="AB159" s="33"/>
      <c r="AD159" s="33"/>
      <c r="AE159" s="33"/>
      <c r="AT159" s="33"/>
      <c r="AU159" s="33"/>
      <c r="AW159" s="33"/>
    </row>
    <row r="160" spans="1:49" x14ac:dyDescent="0.2">
      <c r="A160" s="33"/>
      <c r="AB160" s="33"/>
      <c r="AD160" s="33"/>
      <c r="AE160" s="33"/>
      <c r="AT160" s="33"/>
      <c r="AU160" s="33"/>
      <c r="AW160" s="33"/>
    </row>
    <row r="161" spans="1:49" x14ac:dyDescent="0.2">
      <c r="A161" s="33"/>
      <c r="AB161" s="33"/>
      <c r="AD161" s="33"/>
      <c r="AE161" s="33"/>
      <c r="AT161" s="33"/>
      <c r="AU161" s="33"/>
      <c r="AW161" s="33"/>
    </row>
    <row r="162" spans="1:49" x14ac:dyDescent="0.2">
      <c r="A162" s="33"/>
      <c r="AB162" s="33"/>
      <c r="AD162" s="33"/>
      <c r="AE162" s="33"/>
      <c r="AT162" s="33"/>
      <c r="AU162" s="33"/>
      <c r="AW162" s="33"/>
    </row>
    <row r="163" spans="1:49" x14ac:dyDescent="0.2">
      <c r="A163" s="33"/>
      <c r="AB163" s="33"/>
      <c r="AD163" s="33"/>
      <c r="AE163" s="33"/>
      <c r="AT163" s="33"/>
      <c r="AU163" s="33"/>
      <c r="AW163" s="33"/>
    </row>
    <row r="164" spans="1:49" x14ac:dyDescent="0.2">
      <c r="A164" s="33"/>
      <c r="AB164" s="33"/>
      <c r="AD164" s="33"/>
      <c r="AE164" s="33"/>
      <c r="AT164" s="33"/>
      <c r="AU164" s="33"/>
      <c r="AW164" s="33"/>
    </row>
    <row r="165" spans="1:49" x14ac:dyDescent="0.2">
      <c r="A165" s="33"/>
      <c r="AB165" s="33"/>
      <c r="AD165" s="33"/>
      <c r="AE165" s="33"/>
      <c r="AT165" s="33"/>
      <c r="AU165" s="33"/>
      <c r="AW165" s="33"/>
    </row>
    <row r="166" spans="1:49" x14ac:dyDescent="0.2">
      <c r="A166" s="33"/>
      <c r="AB166" s="33"/>
      <c r="AD166" s="33"/>
      <c r="AE166" s="33"/>
      <c r="AT166" s="33"/>
      <c r="AU166" s="33"/>
      <c r="AW166" s="33"/>
    </row>
    <row r="167" spans="1:49" x14ac:dyDescent="0.2">
      <c r="A167" s="33"/>
      <c r="AB167" s="33"/>
      <c r="AD167" s="33"/>
      <c r="AE167" s="33"/>
      <c r="AT167" s="33"/>
      <c r="AU167" s="33"/>
      <c r="AW167" s="33"/>
    </row>
    <row r="168" spans="1:49" x14ac:dyDescent="0.2">
      <c r="A168" s="33"/>
      <c r="AB168" s="33"/>
      <c r="AD168" s="33"/>
      <c r="AE168" s="33"/>
      <c r="AT168" s="33"/>
      <c r="AU168" s="33"/>
      <c r="AW168" s="33"/>
    </row>
    <row r="169" spans="1:49" x14ac:dyDescent="0.2">
      <c r="A169" s="33"/>
      <c r="AB169" s="33"/>
      <c r="AD169" s="33"/>
      <c r="AE169" s="33"/>
      <c r="AT169" s="33"/>
      <c r="AU169" s="33"/>
      <c r="AW169" s="33"/>
    </row>
    <row r="170" spans="1:49" x14ac:dyDescent="0.2">
      <c r="A170" s="33"/>
      <c r="AB170" s="33"/>
      <c r="AD170" s="33"/>
      <c r="AE170" s="33"/>
      <c r="AT170" s="33"/>
      <c r="AU170" s="33"/>
      <c r="AW170" s="33"/>
    </row>
    <row r="171" spans="1:49" x14ac:dyDescent="0.2">
      <c r="A171" s="33"/>
      <c r="AB171" s="33"/>
      <c r="AD171" s="33"/>
      <c r="AE171" s="33"/>
      <c r="AT171" s="33"/>
      <c r="AU171" s="33"/>
      <c r="AW171" s="33"/>
    </row>
    <row r="172" spans="1:49" x14ac:dyDescent="0.2">
      <c r="A172" s="33"/>
      <c r="AB172" s="33"/>
      <c r="AD172" s="33"/>
      <c r="AE172" s="33"/>
      <c r="AT172" s="33"/>
      <c r="AU172" s="33"/>
      <c r="AW172" s="33"/>
    </row>
    <row r="173" spans="1:49" x14ac:dyDescent="0.2">
      <c r="A173" s="33"/>
      <c r="AB173" s="33"/>
      <c r="AD173" s="33"/>
      <c r="AE173" s="33"/>
      <c r="AT173" s="33"/>
      <c r="AU173" s="33"/>
      <c r="AW173" s="33"/>
    </row>
    <row r="174" spans="1:49" x14ac:dyDescent="0.2">
      <c r="A174" s="33"/>
      <c r="AB174" s="33"/>
      <c r="AD174" s="33"/>
      <c r="AE174" s="33"/>
      <c r="AT174" s="33"/>
      <c r="AU174" s="33"/>
      <c r="AW174" s="33"/>
    </row>
    <row r="175" spans="1:49" x14ac:dyDescent="0.2">
      <c r="A175" s="33"/>
      <c r="AB175" s="33"/>
      <c r="AD175" s="33"/>
      <c r="AE175" s="33"/>
      <c r="AT175" s="33"/>
      <c r="AU175" s="33"/>
      <c r="AW175" s="33"/>
    </row>
    <row r="176" spans="1:49" x14ac:dyDescent="0.2">
      <c r="A176" s="33"/>
      <c r="AB176" s="33"/>
      <c r="AD176" s="33"/>
      <c r="AE176" s="33"/>
      <c r="AT176" s="33"/>
      <c r="AU176" s="33"/>
      <c r="AW176" s="33"/>
    </row>
    <row r="177" spans="1:49" x14ac:dyDescent="0.2">
      <c r="A177" s="33"/>
      <c r="AB177" s="33"/>
      <c r="AD177" s="33"/>
      <c r="AE177" s="33"/>
      <c r="AT177" s="33"/>
      <c r="AU177" s="33"/>
      <c r="AW177" s="33"/>
    </row>
    <row r="178" spans="1:49" x14ac:dyDescent="0.2">
      <c r="A178" s="33"/>
      <c r="AB178" s="33"/>
      <c r="AD178" s="33"/>
      <c r="AE178" s="33"/>
      <c r="AT178" s="33"/>
      <c r="AU178" s="33"/>
      <c r="AW178" s="33"/>
    </row>
    <row r="179" spans="1:49" x14ac:dyDescent="0.2">
      <c r="A179" s="33"/>
      <c r="AB179" s="33"/>
      <c r="AD179" s="33"/>
      <c r="AE179" s="33"/>
      <c r="AT179" s="33"/>
      <c r="AU179" s="33"/>
      <c r="AW179" s="33"/>
    </row>
    <row r="180" spans="1:49" x14ac:dyDescent="0.2">
      <c r="A180" s="33"/>
      <c r="AB180" s="33"/>
      <c r="AD180" s="33"/>
      <c r="AE180" s="33"/>
      <c r="AT180" s="33"/>
      <c r="AU180" s="33"/>
      <c r="AW180" s="33"/>
    </row>
    <row r="181" spans="1:49" x14ac:dyDescent="0.2">
      <c r="A181" s="33"/>
      <c r="AB181" s="33"/>
      <c r="AD181" s="33"/>
      <c r="AE181" s="33"/>
      <c r="AT181" s="33"/>
      <c r="AU181" s="33"/>
      <c r="AW181" s="33"/>
    </row>
    <row r="182" spans="1:49" x14ac:dyDescent="0.2">
      <c r="A182" s="33"/>
      <c r="AB182" s="33"/>
      <c r="AD182" s="33"/>
      <c r="AE182" s="33"/>
      <c r="AT182" s="33"/>
      <c r="AU182" s="33"/>
      <c r="AW182" s="33"/>
    </row>
    <row r="183" spans="1:49" x14ac:dyDescent="0.2">
      <c r="A183" s="33"/>
      <c r="AB183" s="33"/>
      <c r="AD183" s="33"/>
      <c r="AE183" s="33"/>
      <c r="AT183" s="33"/>
      <c r="AU183" s="33"/>
      <c r="AW183" s="33"/>
    </row>
    <row r="184" spans="1:49" x14ac:dyDescent="0.2">
      <c r="A184" s="33"/>
      <c r="AB184" s="33"/>
      <c r="AD184" s="33"/>
      <c r="AE184" s="33"/>
      <c r="AT184" s="33"/>
      <c r="AU184" s="33"/>
      <c r="AW184" s="33"/>
    </row>
    <row r="185" spans="1:49" x14ac:dyDescent="0.2">
      <c r="A185" s="33"/>
      <c r="AB185" s="33"/>
      <c r="AD185" s="33"/>
      <c r="AE185" s="33"/>
      <c r="AT185" s="33"/>
      <c r="AU185" s="33"/>
      <c r="AW185" s="33"/>
    </row>
    <row r="186" spans="1:49" x14ac:dyDescent="0.2">
      <c r="A186" s="33"/>
      <c r="AB186" s="33"/>
      <c r="AD186" s="33"/>
      <c r="AE186" s="33"/>
      <c r="AT186" s="33"/>
      <c r="AU186" s="33"/>
      <c r="AW186" s="33"/>
    </row>
    <row r="187" spans="1:49" x14ac:dyDescent="0.2">
      <c r="A187" s="33"/>
      <c r="AB187" s="33"/>
      <c r="AD187" s="33"/>
      <c r="AE187" s="33"/>
      <c r="AT187" s="33"/>
      <c r="AU187" s="33"/>
      <c r="AW187" s="33"/>
    </row>
    <row r="188" spans="1:49" x14ac:dyDescent="0.2">
      <c r="A188" s="33"/>
      <c r="AB188" s="33"/>
      <c r="AD188" s="33"/>
      <c r="AE188" s="33"/>
      <c r="AT188" s="33"/>
      <c r="AU188" s="33"/>
      <c r="AW188" s="33"/>
    </row>
    <row r="189" spans="1:49" x14ac:dyDescent="0.2">
      <c r="A189" s="33"/>
      <c r="AB189" s="33"/>
      <c r="AD189" s="33"/>
      <c r="AE189" s="33"/>
      <c r="AT189" s="33"/>
      <c r="AU189" s="33"/>
      <c r="AW189" s="33"/>
    </row>
    <row r="190" spans="1:49" x14ac:dyDescent="0.2">
      <c r="A190" s="33"/>
      <c r="AB190" s="33"/>
      <c r="AD190" s="33"/>
      <c r="AE190" s="33"/>
      <c r="AT190" s="33"/>
      <c r="AU190" s="33"/>
      <c r="AW190" s="33"/>
    </row>
    <row r="191" spans="1:49" x14ac:dyDescent="0.2">
      <c r="A191" s="33"/>
      <c r="AB191" s="33"/>
      <c r="AD191" s="33"/>
      <c r="AE191" s="33"/>
      <c r="AT191" s="33"/>
      <c r="AU191" s="33"/>
      <c r="AW191" s="33"/>
    </row>
    <row r="192" spans="1:49" x14ac:dyDescent="0.2">
      <c r="A192" s="33"/>
      <c r="AB192" s="33"/>
      <c r="AD192" s="33"/>
      <c r="AE192" s="33"/>
      <c r="AT192" s="33"/>
      <c r="AU192" s="33"/>
      <c r="AW192" s="33"/>
    </row>
    <row r="193" spans="1:49" x14ac:dyDescent="0.2">
      <c r="A193" s="33"/>
      <c r="AB193" s="33"/>
      <c r="AD193" s="33"/>
      <c r="AE193" s="33"/>
      <c r="AT193" s="33"/>
      <c r="AU193" s="33"/>
      <c r="AW193" s="33"/>
    </row>
    <row r="194" spans="1:49" x14ac:dyDescent="0.2">
      <c r="A194" s="33"/>
      <c r="AB194" s="33"/>
      <c r="AD194" s="33"/>
      <c r="AE194" s="33"/>
      <c r="AT194" s="33"/>
      <c r="AU194" s="33"/>
      <c r="AW194" s="33"/>
    </row>
    <row r="195" spans="1:49" x14ac:dyDescent="0.2">
      <c r="A195" s="33"/>
      <c r="AB195" s="33"/>
      <c r="AD195" s="33"/>
      <c r="AE195" s="33"/>
      <c r="AT195" s="33"/>
      <c r="AU195" s="33"/>
      <c r="AW195" s="33"/>
    </row>
    <row r="196" spans="1:49" x14ac:dyDescent="0.2">
      <c r="A196" s="33"/>
      <c r="AB196" s="33"/>
      <c r="AD196" s="33"/>
      <c r="AE196" s="33"/>
      <c r="AT196" s="33"/>
      <c r="AU196" s="33"/>
      <c r="AW196" s="33"/>
    </row>
    <row r="197" spans="1:49" x14ac:dyDescent="0.2">
      <c r="A197" s="33"/>
      <c r="AB197" s="33"/>
      <c r="AD197" s="33"/>
      <c r="AE197" s="33"/>
      <c r="AT197" s="33"/>
      <c r="AU197" s="33"/>
      <c r="AW197" s="33"/>
    </row>
    <row r="198" spans="1:49" x14ac:dyDescent="0.2">
      <c r="A198" s="33"/>
      <c r="AB198" s="33"/>
      <c r="AD198" s="33"/>
      <c r="AE198" s="33"/>
      <c r="AT198" s="33"/>
      <c r="AU198" s="33"/>
      <c r="AW198" s="33"/>
    </row>
    <row r="199" spans="1:49" x14ac:dyDescent="0.2">
      <c r="A199" s="33"/>
      <c r="AB199" s="33"/>
      <c r="AD199" s="33"/>
      <c r="AE199" s="33"/>
      <c r="AT199" s="33"/>
      <c r="AU199" s="33"/>
      <c r="AW199" s="33"/>
    </row>
    <row r="200" spans="1:49" x14ac:dyDescent="0.2">
      <c r="A200" s="33"/>
      <c r="AB200" s="33"/>
      <c r="AD200" s="33"/>
      <c r="AE200" s="33"/>
      <c r="AT200" s="33"/>
      <c r="AU200" s="33"/>
      <c r="AW200" s="33"/>
    </row>
    <row r="201" spans="1:49" x14ac:dyDescent="0.2">
      <c r="A201" s="33"/>
      <c r="AB201" s="33"/>
      <c r="AD201" s="33"/>
      <c r="AE201" s="33"/>
      <c r="AT201" s="33"/>
      <c r="AU201" s="33"/>
      <c r="AW201" s="33"/>
    </row>
    <row r="202" spans="1:49" x14ac:dyDescent="0.2">
      <c r="A202" s="33"/>
      <c r="AB202" s="33"/>
      <c r="AD202" s="33"/>
      <c r="AE202" s="33"/>
      <c r="AT202" s="33"/>
      <c r="AU202" s="33"/>
      <c r="AW202" s="33"/>
    </row>
    <row r="203" spans="1:49" x14ac:dyDescent="0.2">
      <c r="A203" s="33"/>
      <c r="AB203" s="33"/>
      <c r="AD203" s="33"/>
      <c r="AE203" s="33"/>
      <c r="AT203" s="33"/>
      <c r="AU203" s="33"/>
      <c r="AW203" s="33"/>
    </row>
    <row r="204" spans="1:49" x14ac:dyDescent="0.2">
      <c r="A204" s="33"/>
      <c r="AB204" s="33"/>
      <c r="AD204" s="33"/>
      <c r="AE204" s="33"/>
      <c r="AT204" s="33"/>
      <c r="AU204" s="33"/>
      <c r="AW204" s="33"/>
    </row>
    <row r="205" spans="1:49" x14ac:dyDescent="0.2">
      <c r="A205" s="33"/>
      <c r="AB205" s="33"/>
      <c r="AD205" s="33"/>
      <c r="AE205" s="33"/>
      <c r="AT205" s="33"/>
      <c r="AU205" s="33"/>
      <c r="AW205" s="33"/>
    </row>
    <row r="206" spans="1:49" x14ac:dyDescent="0.2">
      <c r="A206" s="33"/>
      <c r="AB206" s="33"/>
      <c r="AD206" s="33"/>
      <c r="AE206" s="33"/>
      <c r="AT206" s="33"/>
      <c r="AU206" s="33"/>
      <c r="AW206" s="33"/>
    </row>
    <row r="207" spans="1:49" x14ac:dyDescent="0.2">
      <c r="A207" s="33"/>
      <c r="AB207" s="33"/>
      <c r="AD207" s="33"/>
      <c r="AE207" s="33"/>
      <c r="AT207" s="33"/>
      <c r="AU207" s="33"/>
      <c r="AW207" s="33"/>
    </row>
    <row r="208" spans="1:49" x14ac:dyDescent="0.2">
      <c r="A208" s="33"/>
      <c r="AB208" s="33"/>
      <c r="AD208" s="33"/>
      <c r="AE208" s="33"/>
      <c r="AT208" s="33"/>
      <c r="AU208" s="33"/>
      <c r="AW208" s="33"/>
    </row>
    <row r="209" spans="1:49" x14ac:dyDescent="0.2">
      <c r="A209" s="33"/>
      <c r="AB209" s="33"/>
      <c r="AD209" s="33"/>
      <c r="AE209" s="33"/>
      <c r="AT209" s="33"/>
      <c r="AU209" s="33"/>
      <c r="AW209" s="33"/>
    </row>
    <row r="210" spans="1:49" x14ac:dyDescent="0.2">
      <c r="A210" s="33"/>
      <c r="AB210" s="33"/>
      <c r="AD210" s="33"/>
      <c r="AE210" s="33"/>
      <c r="AT210" s="33"/>
      <c r="AU210" s="33"/>
      <c r="AW210" s="33"/>
    </row>
    <row r="211" spans="1:49" x14ac:dyDescent="0.2">
      <c r="A211" s="33"/>
      <c r="AB211" s="33"/>
      <c r="AD211" s="33"/>
      <c r="AE211" s="33"/>
      <c r="AT211" s="33"/>
      <c r="AU211" s="33"/>
      <c r="AW211" s="33"/>
    </row>
    <row r="212" spans="1:49" x14ac:dyDescent="0.2">
      <c r="A212" s="33"/>
      <c r="AB212" s="33"/>
      <c r="AD212" s="33"/>
      <c r="AE212" s="33"/>
      <c r="AT212" s="33"/>
      <c r="AU212" s="33"/>
      <c r="AW212" s="33"/>
    </row>
    <row r="213" spans="1:49" x14ac:dyDescent="0.2">
      <c r="A213" s="33"/>
      <c r="AB213" s="33"/>
      <c r="AD213" s="33"/>
      <c r="AE213" s="33"/>
      <c r="AT213" s="33"/>
      <c r="AU213" s="33"/>
      <c r="AW213" s="33"/>
    </row>
    <row r="214" spans="1:49" x14ac:dyDescent="0.2">
      <c r="A214" s="33"/>
      <c r="AB214" s="33"/>
      <c r="AD214" s="33"/>
      <c r="AE214" s="33"/>
      <c r="AT214" s="33"/>
      <c r="AU214" s="33"/>
      <c r="AW214" s="33"/>
    </row>
    <row r="215" spans="1:49" x14ac:dyDescent="0.2">
      <c r="A215" s="33"/>
      <c r="AB215" s="33"/>
      <c r="AD215" s="33"/>
      <c r="AE215" s="33"/>
      <c r="AT215" s="33"/>
      <c r="AU215" s="33"/>
      <c r="AW215" s="33"/>
    </row>
    <row r="216" spans="1:49" x14ac:dyDescent="0.2">
      <c r="A216" s="33"/>
      <c r="AB216" s="33"/>
      <c r="AD216" s="33"/>
      <c r="AE216" s="33"/>
      <c r="AT216" s="33"/>
      <c r="AU216" s="33"/>
      <c r="AW216" s="33"/>
    </row>
    <row r="217" spans="1:49" x14ac:dyDescent="0.2">
      <c r="A217" s="33"/>
      <c r="AB217" s="33"/>
      <c r="AD217" s="33"/>
      <c r="AE217" s="33"/>
      <c r="AT217" s="33"/>
      <c r="AU217" s="33"/>
      <c r="AW217" s="33"/>
    </row>
    <row r="218" spans="1:49" x14ac:dyDescent="0.2">
      <c r="A218" s="33"/>
      <c r="AB218" s="33"/>
      <c r="AD218" s="33"/>
      <c r="AE218" s="33"/>
      <c r="AT218" s="33"/>
      <c r="AU218" s="33"/>
      <c r="AW218" s="33"/>
    </row>
    <row r="219" spans="1:49" x14ac:dyDescent="0.2">
      <c r="A219" s="33"/>
      <c r="AB219" s="33"/>
      <c r="AD219" s="33"/>
      <c r="AE219" s="33"/>
      <c r="AT219" s="33"/>
      <c r="AU219" s="33"/>
      <c r="AW219" s="33"/>
    </row>
    <row r="220" spans="1:49" x14ac:dyDescent="0.2">
      <c r="A220" s="33"/>
      <c r="AB220" s="33"/>
      <c r="AD220" s="33"/>
      <c r="AE220" s="33"/>
      <c r="AT220" s="33"/>
      <c r="AU220" s="33"/>
      <c r="AW220" s="33"/>
    </row>
    <row r="221" spans="1:49" x14ac:dyDescent="0.2">
      <c r="A221" s="33"/>
      <c r="AB221" s="33"/>
      <c r="AD221" s="33"/>
      <c r="AE221" s="33"/>
      <c r="AT221" s="33"/>
      <c r="AU221" s="33"/>
      <c r="AW221" s="33"/>
    </row>
    <row r="222" spans="1:49" x14ac:dyDescent="0.2">
      <c r="A222" s="33"/>
      <c r="AB222" s="33"/>
      <c r="AD222" s="33"/>
      <c r="AE222" s="33"/>
      <c r="AT222" s="33"/>
      <c r="AU222" s="33"/>
      <c r="AW222" s="33"/>
    </row>
    <row r="223" spans="1:49" x14ac:dyDescent="0.2">
      <c r="A223" s="33"/>
      <c r="AB223" s="33"/>
      <c r="AD223" s="33"/>
      <c r="AE223" s="33"/>
      <c r="AT223" s="33"/>
      <c r="AU223" s="33"/>
      <c r="AW223" s="33"/>
    </row>
    <row r="224" spans="1:49" x14ac:dyDescent="0.2">
      <c r="A224" s="33"/>
      <c r="AB224" s="33"/>
      <c r="AD224" s="33"/>
      <c r="AE224" s="33"/>
      <c r="AT224" s="33"/>
      <c r="AU224" s="33"/>
      <c r="AW224" s="33"/>
    </row>
    <row r="225" spans="1:49" x14ac:dyDescent="0.2">
      <c r="A225" s="33"/>
      <c r="AB225" s="33"/>
      <c r="AD225" s="33"/>
      <c r="AE225" s="33"/>
      <c r="AT225" s="33"/>
      <c r="AU225" s="33"/>
      <c r="AW225" s="33"/>
    </row>
    <row r="226" spans="1:49" x14ac:dyDescent="0.2">
      <c r="A226" s="33"/>
      <c r="AB226" s="33"/>
      <c r="AD226" s="33"/>
      <c r="AE226" s="33"/>
      <c r="AT226" s="33"/>
      <c r="AU226" s="33"/>
      <c r="AW226" s="33"/>
    </row>
    <row r="227" spans="1:49" x14ac:dyDescent="0.2">
      <c r="A227" s="33"/>
      <c r="AB227" s="33"/>
      <c r="AD227" s="33"/>
      <c r="AE227" s="33"/>
      <c r="AT227" s="33"/>
      <c r="AU227" s="33"/>
      <c r="AW227" s="33"/>
    </row>
    <row r="228" spans="1:49" x14ac:dyDescent="0.2">
      <c r="A228" s="33"/>
      <c r="AB228" s="33"/>
      <c r="AD228" s="33"/>
      <c r="AE228" s="33"/>
      <c r="AT228" s="33"/>
      <c r="AU228" s="33"/>
      <c r="AW228" s="33"/>
    </row>
    <row r="229" spans="1:49" x14ac:dyDescent="0.2">
      <c r="A229" s="33"/>
      <c r="AB229" s="33"/>
      <c r="AD229" s="33"/>
      <c r="AE229" s="33"/>
      <c r="AT229" s="33"/>
      <c r="AU229" s="33"/>
      <c r="AW229" s="33"/>
    </row>
    <row r="230" spans="1:49" x14ac:dyDescent="0.2">
      <c r="A230" s="33"/>
      <c r="AB230" s="33"/>
      <c r="AD230" s="33"/>
      <c r="AE230" s="33"/>
      <c r="AT230" s="33"/>
      <c r="AU230" s="33"/>
      <c r="AW230" s="33"/>
    </row>
    <row r="231" spans="1:49" x14ac:dyDescent="0.2">
      <c r="A231" s="33"/>
      <c r="AB231" s="33"/>
      <c r="AD231" s="33"/>
      <c r="AE231" s="33"/>
      <c r="AT231" s="33"/>
      <c r="AU231" s="33"/>
      <c r="AW231" s="33"/>
    </row>
    <row r="232" spans="1:49" x14ac:dyDescent="0.2">
      <c r="A232" s="33"/>
      <c r="AB232" s="33"/>
      <c r="AD232" s="33"/>
      <c r="AE232" s="33"/>
      <c r="AT232" s="33"/>
      <c r="AU232" s="33"/>
      <c r="AW232" s="33"/>
    </row>
    <row r="233" spans="1:49" x14ac:dyDescent="0.2">
      <c r="A233" s="33"/>
      <c r="AB233" s="33"/>
      <c r="AD233" s="33"/>
      <c r="AE233" s="33"/>
      <c r="AT233" s="33"/>
      <c r="AU233" s="33"/>
      <c r="AW233" s="33"/>
    </row>
    <row r="234" spans="1:49" x14ac:dyDescent="0.2">
      <c r="A234" s="33"/>
      <c r="AB234" s="33"/>
      <c r="AD234" s="33"/>
      <c r="AE234" s="33"/>
      <c r="AT234" s="33"/>
      <c r="AU234" s="33"/>
      <c r="AW234" s="33"/>
    </row>
    <row r="235" spans="1:49" x14ac:dyDescent="0.2">
      <c r="A235" s="33"/>
      <c r="AB235" s="33"/>
      <c r="AD235" s="33"/>
      <c r="AE235" s="33"/>
      <c r="AT235" s="33"/>
      <c r="AU235" s="33"/>
      <c r="AW235" s="33"/>
    </row>
    <row r="236" spans="1:49" x14ac:dyDescent="0.2">
      <c r="A236" s="33"/>
      <c r="AB236" s="33"/>
      <c r="AD236" s="33"/>
      <c r="AE236" s="33"/>
      <c r="AT236" s="33"/>
      <c r="AU236" s="33"/>
      <c r="AW236" s="33"/>
    </row>
    <row r="237" spans="1:49" x14ac:dyDescent="0.2">
      <c r="A237" s="33"/>
      <c r="AB237" s="33"/>
      <c r="AD237" s="33"/>
      <c r="AE237" s="33"/>
      <c r="AT237" s="33"/>
      <c r="AU237" s="33"/>
      <c r="AW237" s="33"/>
    </row>
    <row r="238" spans="1:49" x14ac:dyDescent="0.2">
      <c r="A238" s="33"/>
      <c r="AB238" s="33"/>
      <c r="AD238" s="33"/>
      <c r="AE238" s="33"/>
      <c r="AT238" s="33"/>
      <c r="AU238" s="33"/>
      <c r="AW238" s="33"/>
    </row>
    <row r="239" spans="1:49" x14ac:dyDescent="0.2">
      <c r="A239" s="33"/>
      <c r="AB239" s="33"/>
      <c r="AD239" s="33"/>
      <c r="AE239" s="33"/>
      <c r="AT239" s="33"/>
      <c r="AU239" s="33"/>
      <c r="AW239" s="33"/>
    </row>
    <row r="240" spans="1:49" x14ac:dyDescent="0.2">
      <c r="A240" s="33"/>
      <c r="AB240" s="33"/>
      <c r="AD240" s="33"/>
      <c r="AE240" s="33"/>
      <c r="AT240" s="33"/>
      <c r="AU240" s="33"/>
      <c r="AW240" s="33"/>
    </row>
    <row r="241" spans="1:49" x14ac:dyDescent="0.2">
      <c r="A241" s="33"/>
      <c r="AB241" s="33"/>
      <c r="AD241" s="33"/>
      <c r="AE241" s="33"/>
      <c r="AT241" s="33"/>
      <c r="AU241" s="33"/>
      <c r="AW241" s="33"/>
    </row>
    <row r="242" spans="1:49" x14ac:dyDescent="0.2">
      <c r="A242" s="33"/>
      <c r="AB242" s="33"/>
      <c r="AD242" s="33"/>
      <c r="AE242" s="33"/>
      <c r="AT242" s="33"/>
      <c r="AU242" s="33"/>
      <c r="AW242" s="33"/>
    </row>
    <row r="243" spans="1:49" x14ac:dyDescent="0.2">
      <c r="A243" s="33"/>
      <c r="AB243" s="33"/>
      <c r="AD243" s="33"/>
      <c r="AE243" s="33"/>
      <c r="AT243" s="33"/>
      <c r="AU243" s="33"/>
      <c r="AW243" s="33"/>
    </row>
    <row r="244" spans="1:49" x14ac:dyDescent="0.2">
      <c r="A244" s="33"/>
      <c r="AB244" s="33"/>
      <c r="AD244" s="33"/>
      <c r="AE244" s="33"/>
      <c r="AT244" s="33"/>
      <c r="AU244" s="33"/>
      <c r="AW244" s="33"/>
    </row>
    <row r="245" spans="1:49" x14ac:dyDescent="0.2">
      <c r="A245" s="33"/>
      <c r="AB245" s="33"/>
      <c r="AD245" s="33"/>
      <c r="AE245" s="33"/>
      <c r="AT245" s="33"/>
      <c r="AU245" s="33"/>
      <c r="AW245" s="33"/>
    </row>
    <row r="246" spans="1:49" x14ac:dyDescent="0.2">
      <c r="A246" s="33"/>
      <c r="AB246" s="33"/>
      <c r="AD246" s="33"/>
      <c r="AE246" s="33"/>
      <c r="AT246" s="33"/>
      <c r="AU246" s="33"/>
      <c r="AW246" s="33"/>
    </row>
    <row r="247" spans="1:49" x14ac:dyDescent="0.2">
      <c r="A247" s="33"/>
      <c r="AB247" s="33"/>
      <c r="AD247" s="33"/>
      <c r="AE247" s="33"/>
      <c r="AT247" s="33"/>
      <c r="AU247" s="33"/>
      <c r="AW247" s="33"/>
    </row>
    <row r="248" spans="1:49" x14ac:dyDescent="0.2">
      <c r="A248" s="33"/>
      <c r="AB248" s="33"/>
      <c r="AD248" s="33"/>
      <c r="AE248" s="33"/>
      <c r="AT248" s="33"/>
      <c r="AU248" s="33"/>
      <c r="AW248" s="33"/>
    </row>
    <row r="249" spans="1:49" x14ac:dyDescent="0.2">
      <c r="A249" s="33"/>
      <c r="AB249" s="33"/>
      <c r="AD249" s="33"/>
      <c r="AE249" s="33"/>
      <c r="AT249" s="33"/>
      <c r="AU249" s="33"/>
      <c r="AW249" s="33"/>
    </row>
    <row r="250" spans="1:49" x14ac:dyDescent="0.2">
      <c r="A250" s="33"/>
      <c r="AB250" s="33"/>
      <c r="AD250" s="33"/>
      <c r="AE250" s="33"/>
      <c r="AT250" s="33"/>
      <c r="AU250" s="33"/>
      <c r="AW250" s="33"/>
    </row>
    <row r="251" spans="1:49" x14ac:dyDescent="0.2">
      <c r="A251" s="33"/>
      <c r="AB251" s="33"/>
      <c r="AD251" s="33"/>
      <c r="AE251" s="33"/>
      <c r="AT251" s="33"/>
      <c r="AU251" s="33"/>
      <c r="AW251" s="33"/>
    </row>
    <row r="252" spans="1:49" x14ac:dyDescent="0.2">
      <c r="A252" s="33"/>
      <c r="AB252" s="33"/>
      <c r="AD252" s="33"/>
      <c r="AE252" s="33"/>
      <c r="AT252" s="33"/>
      <c r="AU252" s="33"/>
      <c r="AW252" s="33"/>
    </row>
    <row r="253" spans="1:49" x14ac:dyDescent="0.2">
      <c r="A253" s="33"/>
      <c r="AB253" s="33"/>
      <c r="AD253" s="33"/>
      <c r="AE253" s="33"/>
      <c r="AT253" s="33"/>
      <c r="AU253" s="33"/>
      <c r="AW253" s="33"/>
    </row>
    <row r="254" spans="1:49" x14ac:dyDescent="0.2">
      <c r="A254" s="33"/>
      <c r="AB254" s="33"/>
      <c r="AD254" s="33"/>
      <c r="AE254" s="33"/>
      <c r="AT254" s="33"/>
      <c r="AU254" s="33"/>
      <c r="AW254" s="33"/>
    </row>
    <row r="255" spans="1:49" x14ac:dyDescent="0.2">
      <c r="A255" s="33"/>
      <c r="AB255" s="33"/>
      <c r="AD255" s="33"/>
      <c r="AE255" s="33"/>
      <c r="AT255" s="33"/>
      <c r="AU255" s="33"/>
      <c r="AW255" s="33"/>
    </row>
    <row r="256" spans="1:49" x14ac:dyDescent="0.2">
      <c r="A256" s="33"/>
      <c r="AB256" s="33"/>
      <c r="AD256" s="33"/>
      <c r="AE256" s="33"/>
      <c r="AT256" s="33"/>
      <c r="AU256" s="33"/>
      <c r="AW256" s="33"/>
    </row>
    <row r="257" spans="1:49" x14ac:dyDescent="0.2">
      <c r="A257" s="33"/>
      <c r="AB257" s="33"/>
      <c r="AD257" s="33"/>
      <c r="AE257" s="33"/>
      <c r="AT257" s="33"/>
      <c r="AU257" s="33"/>
      <c r="AW257" s="33"/>
    </row>
    <row r="258" spans="1:49" x14ac:dyDescent="0.2">
      <c r="A258" s="33"/>
      <c r="AB258" s="33"/>
      <c r="AD258" s="33"/>
      <c r="AE258" s="33"/>
      <c r="AT258" s="33"/>
      <c r="AU258" s="33"/>
      <c r="AW258" s="33"/>
    </row>
    <row r="259" spans="1:49" x14ac:dyDescent="0.2">
      <c r="A259" s="33"/>
      <c r="AB259" s="33"/>
      <c r="AD259" s="33"/>
      <c r="AE259" s="33"/>
      <c r="AT259" s="33"/>
      <c r="AU259" s="33"/>
      <c r="AW259" s="33"/>
    </row>
    <row r="260" spans="1:49" x14ac:dyDescent="0.2">
      <c r="A260" s="33"/>
      <c r="AB260" s="33"/>
      <c r="AD260" s="33"/>
      <c r="AE260" s="33"/>
      <c r="AW260" s="33"/>
    </row>
    <row r="261" spans="1:49" x14ac:dyDescent="0.2">
      <c r="A261" s="33"/>
      <c r="AB261" s="33"/>
      <c r="AD261" s="33"/>
      <c r="AE261" s="33"/>
    </row>
    <row r="262" spans="1:49" x14ac:dyDescent="0.2">
      <c r="A262" s="33"/>
      <c r="AB262" s="33"/>
      <c r="AD262" s="33"/>
      <c r="AE262" s="33"/>
    </row>
    <row r="263" spans="1:49" x14ac:dyDescent="0.2">
      <c r="A263" s="33"/>
      <c r="AB263" s="33"/>
      <c r="AD263" s="33"/>
      <c r="AE263" s="33"/>
    </row>
    <row r="264" spans="1:49" x14ac:dyDescent="0.2">
      <c r="A264" s="33"/>
      <c r="AB264" s="33"/>
      <c r="AD264" s="33"/>
      <c r="AE264" s="33"/>
    </row>
    <row r="265" spans="1:49" x14ac:dyDescent="0.2">
      <c r="A265" s="33"/>
      <c r="AB265" s="33"/>
      <c r="AD265" s="33"/>
      <c r="AE265" s="33"/>
    </row>
    <row r="266" spans="1:49" x14ac:dyDescent="0.2">
      <c r="A266" s="33"/>
      <c r="AB266" s="33"/>
      <c r="AD266" s="33"/>
      <c r="AE266" s="33"/>
    </row>
    <row r="267" spans="1:49" x14ac:dyDescent="0.2">
      <c r="A267" s="33"/>
      <c r="AB267" s="33"/>
      <c r="AD267" s="33"/>
      <c r="AE267" s="33"/>
    </row>
    <row r="268" spans="1:49" x14ac:dyDescent="0.2">
      <c r="A268" s="33"/>
      <c r="AB268" s="33"/>
      <c r="AD268" s="33"/>
      <c r="AE268" s="33"/>
    </row>
    <row r="269" spans="1:49" x14ac:dyDescent="0.2">
      <c r="A269" s="33"/>
      <c r="AB269" s="33"/>
      <c r="AD269" s="33"/>
      <c r="AE269" s="33"/>
    </row>
    <row r="270" spans="1:49" x14ac:dyDescent="0.2">
      <c r="A270" s="33"/>
      <c r="AB270" s="33"/>
      <c r="AD270" s="33"/>
      <c r="AE270" s="33"/>
    </row>
    <row r="271" spans="1:49" x14ac:dyDescent="0.2">
      <c r="A271" s="33"/>
      <c r="AB271" s="33"/>
      <c r="AD271" s="33"/>
      <c r="AE271" s="33"/>
    </row>
    <row r="272" spans="1:49" x14ac:dyDescent="0.2">
      <c r="A272" s="33"/>
      <c r="AB272" s="33"/>
      <c r="AD272" s="33"/>
      <c r="AE272" s="33"/>
    </row>
    <row r="273" spans="1:31" x14ac:dyDescent="0.2">
      <c r="A273" s="33"/>
      <c r="AB273" s="33"/>
      <c r="AD273" s="33"/>
      <c r="AE273" s="33"/>
    </row>
    <row r="274" spans="1:31" x14ac:dyDescent="0.2">
      <c r="A274" s="33"/>
      <c r="AB274" s="33"/>
      <c r="AD274" s="33"/>
      <c r="AE274" s="33"/>
    </row>
    <row r="275" spans="1:31" x14ac:dyDescent="0.2">
      <c r="A275" s="33"/>
      <c r="AB275" s="33"/>
      <c r="AD275" s="33"/>
      <c r="AE275" s="33"/>
    </row>
    <row r="276" spans="1:31" x14ac:dyDescent="0.2">
      <c r="A276" s="33"/>
      <c r="AB276" s="33"/>
      <c r="AD276" s="33"/>
      <c r="AE276" s="33"/>
    </row>
    <row r="277" spans="1:31" x14ac:dyDescent="0.2">
      <c r="A277" s="33"/>
      <c r="AB277" s="33"/>
      <c r="AD277" s="33"/>
      <c r="AE277" s="33"/>
    </row>
    <row r="278" spans="1:31" x14ac:dyDescent="0.2">
      <c r="A278" s="33"/>
      <c r="AB278" s="33"/>
      <c r="AD278" s="33"/>
      <c r="AE278" s="33"/>
    </row>
    <row r="279" spans="1:31" x14ac:dyDescent="0.2">
      <c r="A279" s="33"/>
      <c r="AB279" s="33"/>
      <c r="AD279" s="33"/>
      <c r="AE279" s="33"/>
    </row>
    <row r="280" spans="1:31" x14ac:dyDescent="0.2">
      <c r="A280" s="33"/>
      <c r="AB280" s="33"/>
      <c r="AD280" s="33"/>
      <c r="AE280" s="33"/>
    </row>
    <row r="281" spans="1:31" x14ac:dyDescent="0.2">
      <c r="A281" s="33"/>
      <c r="AB281" s="33"/>
      <c r="AD281" s="33"/>
      <c r="AE281" s="33"/>
    </row>
    <row r="282" spans="1:31" x14ac:dyDescent="0.2">
      <c r="A282" s="33"/>
      <c r="AB282" s="33"/>
      <c r="AD282" s="33"/>
      <c r="AE282" s="33"/>
    </row>
    <row r="283" spans="1:31" x14ac:dyDescent="0.2">
      <c r="A283" s="33"/>
      <c r="AB283" s="33"/>
      <c r="AD283" s="33"/>
      <c r="AE283" s="33"/>
    </row>
    <row r="284" spans="1:31" x14ac:dyDescent="0.2">
      <c r="A284" s="33"/>
      <c r="AB284" s="33"/>
      <c r="AD284" s="33"/>
      <c r="AE284" s="33"/>
    </row>
    <row r="285" spans="1:31" x14ac:dyDescent="0.2">
      <c r="A285" s="33"/>
      <c r="AB285" s="33"/>
      <c r="AD285" s="33"/>
      <c r="AE285" s="33"/>
    </row>
    <row r="286" spans="1:31" x14ac:dyDescent="0.2">
      <c r="A286" s="33"/>
      <c r="AB286" s="33"/>
      <c r="AD286" s="33"/>
      <c r="AE286" s="33"/>
    </row>
    <row r="287" spans="1:31" x14ac:dyDescent="0.2">
      <c r="A287" s="33"/>
      <c r="AB287" s="33"/>
      <c r="AD287" s="33"/>
      <c r="AE287" s="33"/>
    </row>
    <row r="288" spans="1:31" x14ac:dyDescent="0.2">
      <c r="A288" s="33"/>
      <c r="AB288" s="33"/>
      <c r="AD288" s="33"/>
      <c r="AE288" s="33"/>
    </row>
    <row r="289" spans="1:31" x14ac:dyDescent="0.2">
      <c r="A289" s="33"/>
      <c r="AB289" s="33"/>
      <c r="AD289" s="33"/>
      <c r="AE289" s="33"/>
    </row>
    <row r="290" spans="1:31" x14ac:dyDescent="0.2">
      <c r="A290" s="33"/>
      <c r="AB290" s="33"/>
      <c r="AD290" s="33"/>
      <c r="AE290" s="33"/>
    </row>
    <row r="291" spans="1:31" x14ac:dyDescent="0.2">
      <c r="A291" s="33"/>
      <c r="AB291" s="33"/>
      <c r="AD291" s="33"/>
      <c r="AE291" s="33"/>
    </row>
    <row r="292" spans="1:31" x14ac:dyDescent="0.2">
      <c r="A292" s="33"/>
      <c r="AB292" s="33"/>
      <c r="AD292" s="33"/>
      <c r="AE292" s="33"/>
    </row>
    <row r="293" spans="1:31" x14ac:dyDescent="0.2">
      <c r="A293" s="33"/>
      <c r="AB293" s="33"/>
      <c r="AD293" s="33"/>
      <c r="AE293" s="33"/>
    </row>
    <row r="294" spans="1:31" x14ac:dyDescent="0.2">
      <c r="A294" s="33"/>
      <c r="AB294" s="33"/>
      <c r="AD294" s="33"/>
      <c r="AE294" s="33"/>
    </row>
    <row r="295" spans="1:31" x14ac:dyDescent="0.2">
      <c r="A295" s="33"/>
      <c r="AB295" s="33"/>
      <c r="AD295" s="33"/>
      <c r="AE295" s="33"/>
    </row>
    <row r="296" spans="1:31" x14ac:dyDescent="0.2">
      <c r="A296" s="33"/>
      <c r="AB296" s="33"/>
      <c r="AD296" s="33"/>
      <c r="AE296" s="33"/>
    </row>
    <row r="297" spans="1:31" x14ac:dyDescent="0.2">
      <c r="A297" s="33"/>
      <c r="AB297" s="33"/>
      <c r="AD297" s="33"/>
      <c r="AE297" s="33"/>
    </row>
    <row r="298" spans="1:31" x14ac:dyDescent="0.2">
      <c r="A298" s="33"/>
      <c r="AB298" s="33"/>
      <c r="AD298" s="33"/>
      <c r="AE298" s="33"/>
    </row>
    <row r="299" spans="1:31" x14ac:dyDescent="0.2">
      <c r="A299" s="33"/>
      <c r="AB299" s="33"/>
      <c r="AD299" s="33"/>
      <c r="AE299" s="33"/>
    </row>
    <row r="300" spans="1:31" x14ac:dyDescent="0.2">
      <c r="A300" s="33"/>
      <c r="AB300" s="33"/>
      <c r="AD300" s="33"/>
      <c r="AE300" s="33"/>
    </row>
    <row r="301" spans="1:31" x14ac:dyDescent="0.2">
      <c r="A301" s="33"/>
      <c r="AD301" s="33"/>
    </row>
  </sheetData>
  <mergeCells count="45">
    <mergeCell ref="B49:AD53"/>
    <mergeCell ref="AW4:AW6"/>
    <mergeCell ref="AX4:AX6"/>
    <mergeCell ref="AY4:AY6"/>
    <mergeCell ref="A1:A3"/>
    <mergeCell ref="AF1:AF3"/>
    <mergeCell ref="AN6:AQ6"/>
    <mergeCell ref="AL6:AM6"/>
    <mergeCell ref="AR6:AS6"/>
    <mergeCell ref="AT6:AU6"/>
    <mergeCell ref="B1:AD3"/>
    <mergeCell ref="D6:E6"/>
    <mergeCell ref="J6:K6"/>
    <mergeCell ref="S6:T6"/>
    <mergeCell ref="Q6:R6"/>
    <mergeCell ref="AB4:AB6"/>
    <mergeCell ref="AC4:AC6"/>
    <mergeCell ref="B6:C6"/>
    <mergeCell ref="B4:C4"/>
    <mergeCell ref="J4:K4"/>
    <mergeCell ref="G4:H4"/>
    <mergeCell ref="D4:E4"/>
    <mergeCell ref="G6:H6"/>
    <mergeCell ref="Z4:AA4"/>
    <mergeCell ref="Z6:AA6"/>
    <mergeCell ref="L4:M4"/>
    <mergeCell ref="L6:M6"/>
    <mergeCell ref="Q4:R4"/>
    <mergeCell ref="S4:T4"/>
    <mergeCell ref="AR5:AS5"/>
    <mergeCell ref="AL5:AM5"/>
    <mergeCell ref="AR4:AS4"/>
    <mergeCell ref="AT4:AU4"/>
    <mergeCell ref="V4:W4"/>
    <mergeCell ref="AJ4:AK4"/>
    <mergeCell ref="AD4:AD6"/>
    <mergeCell ref="AJ6:AK6"/>
    <mergeCell ref="AL4:AM4"/>
    <mergeCell ref="AN4:AQ4"/>
    <mergeCell ref="AN5:AQ5"/>
    <mergeCell ref="AJ5:AK5"/>
    <mergeCell ref="AT5:AU5"/>
    <mergeCell ref="V6:W6"/>
    <mergeCell ref="X4:Y4"/>
    <mergeCell ref="X6:Y6"/>
  </mergeCells>
  <phoneticPr fontId="6" type="noConversion"/>
  <pageMargins left="0.75" right="0.75" top="1" bottom="1" header="0.5" footer="0.5"/>
  <pageSetup paperSize="9" orientation="portrait" r:id="rId1"/>
  <headerFooter alignWithMargins="0"/>
  <ignoredErrors>
    <ignoredError sqref="U18:AA1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</vt:vector>
  </TitlesOfParts>
  <Company>IGC SB RAS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Perepelov</dc:creator>
  <cp:lastModifiedBy>User</cp:lastModifiedBy>
  <cp:lastPrinted>2024-06-15T03:21:53Z</cp:lastPrinted>
  <dcterms:created xsi:type="dcterms:W3CDTF">2024-06-14T10:25:12Z</dcterms:created>
  <dcterms:modified xsi:type="dcterms:W3CDTF">2025-05-05T03:47:20Z</dcterms:modified>
</cp:coreProperties>
</file>