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В ельпаб\2024-15-5\"/>
    </mc:Choice>
  </mc:AlternateContent>
  <bookViews>
    <workbookView xWindow="-105" yWindow="-105" windowWidth="19425" windowHeight="10305"/>
  </bookViews>
  <sheets>
    <sheet name="Дюкенское поле " sheetId="1" r:id="rId1"/>
    <sheet name="Куранахское поле" sheetId="2" r:id="rId2"/>
    <sheet name="Чомурдахское поле" sheetId="3" r:id="rId3"/>
    <sheet name="Лучаканское поле" sheetId="4" r:id="rId4"/>
    <sheet name="Ары-Мастахское поле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X6" i="2"/>
  <c r="X38" i="5"/>
  <c r="L38" i="5"/>
  <c r="X37" i="5"/>
  <c r="L37" i="5"/>
  <c r="X36" i="5"/>
  <c r="L36" i="5"/>
  <c r="X35" i="5"/>
  <c r="L35" i="5"/>
  <c r="X34" i="5"/>
  <c r="L34" i="5"/>
  <c r="X33" i="5"/>
  <c r="L33" i="5"/>
  <c r="X32" i="5"/>
  <c r="L32" i="5"/>
  <c r="X31" i="5"/>
  <c r="L31" i="5"/>
  <c r="X30" i="5"/>
  <c r="L30" i="5"/>
  <c r="X29" i="5"/>
  <c r="L29" i="5"/>
  <c r="X28" i="5"/>
  <c r="L28" i="5"/>
  <c r="X27" i="5"/>
  <c r="L27" i="5"/>
  <c r="X26" i="5"/>
  <c r="L26" i="5"/>
  <c r="X25" i="5"/>
  <c r="L25" i="5"/>
  <c r="X24" i="5"/>
  <c r="L24" i="5"/>
  <c r="X23" i="5"/>
  <c r="L23" i="5"/>
  <c r="X22" i="5"/>
  <c r="L22" i="5"/>
  <c r="X21" i="5"/>
  <c r="L21" i="5"/>
  <c r="X20" i="5"/>
  <c r="L20" i="5"/>
  <c r="X19" i="5"/>
  <c r="L19" i="5"/>
  <c r="X18" i="5"/>
  <c r="L18" i="5"/>
  <c r="X17" i="5"/>
  <c r="L17" i="5"/>
  <c r="X16" i="5"/>
  <c r="L16" i="5"/>
  <c r="X15" i="5"/>
  <c r="L15" i="5"/>
  <c r="X14" i="5"/>
  <c r="L14" i="5"/>
  <c r="X13" i="5"/>
  <c r="L13" i="5"/>
  <c r="X12" i="5"/>
  <c r="L12" i="5"/>
  <c r="X11" i="5"/>
  <c r="L11" i="5"/>
  <c r="X10" i="5"/>
  <c r="L10" i="5"/>
  <c r="X9" i="5"/>
  <c r="L9" i="5"/>
  <c r="X8" i="5"/>
  <c r="L8" i="5"/>
  <c r="X7" i="5"/>
  <c r="L7" i="5"/>
  <c r="X6" i="5"/>
  <c r="L6" i="5"/>
  <c r="X19" i="4"/>
  <c r="L19" i="4"/>
  <c r="X18" i="4"/>
  <c r="L18" i="4"/>
  <c r="X17" i="4"/>
  <c r="L17" i="4"/>
  <c r="X16" i="4"/>
  <c r="L16" i="4"/>
  <c r="X15" i="4"/>
  <c r="L15" i="4"/>
  <c r="X14" i="4"/>
  <c r="L14" i="4"/>
  <c r="X13" i="4"/>
  <c r="L13" i="4"/>
  <c r="X12" i="4"/>
  <c r="L12" i="4"/>
  <c r="X11" i="4"/>
  <c r="L11" i="4"/>
  <c r="X10" i="4"/>
  <c r="L10" i="4"/>
  <c r="X9" i="4"/>
  <c r="L9" i="4"/>
  <c r="X8" i="4"/>
  <c r="L8" i="4"/>
  <c r="X7" i="4"/>
  <c r="L7" i="4"/>
  <c r="X6" i="4"/>
  <c r="L6" i="4"/>
  <c r="X19" i="3"/>
  <c r="L19" i="3"/>
  <c r="X18" i="3"/>
  <c r="L18" i="3"/>
  <c r="X17" i="3"/>
  <c r="L17" i="3"/>
  <c r="X16" i="3"/>
  <c r="L16" i="3"/>
  <c r="X15" i="3"/>
  <c r="L15" i="3"/>
  <c r="X14" i="3"/>
  <c r="L14" i="3"/>
  <c r="X13" i="3"/>
  <c r="L13" i="3"/>
  <c r="X12" i="3"/>
  <c r="L12" i="3"/>
  <c r="X11" i="3"/>
  <c r="L11" i="3"/>
  <c r="X10" i="3"/>
  <c r="L10" i="3"/>
  <c r="X9" i="3"/>
  <c r="L9" i="3"/>
  <c r="X8" i="3"/>
  <c r="L8" i="3"/>
  <c r="X7" i="3"/>
  <c r="L7" i="3"/>
  <c r="X6" i="3"/>
  <c r="L6" i="3"/>
  <c r="X27" i="2"/>
  <c r="L27" i="2"/>
  <c r="X26" i="2"/>
  <c r="L26" i="2"/>
  <c r="X25" i="2"/>
  <c r="L25" i="2"/>
  <c r="X24" i="2"/>
  <c r="L24" i="2"/>
  <c r="X29" i="2"/>
  <c r="L29" i="2"/>
  <c r="X28" i="2"/>
  <c r="L28" i="2"/>
  <c r="X23" i="2"/>
  <c r="L23" i="2"/>
  <c r="X34" i="2"/>
  <c r="L34" i="2"/>
  <c r="X33" i="2"/>
  <c r="L33" i="2"/>
  <c r="X32" i="2"/>
  <c r="L32" i="2"/>
  <c r="X31" i="2"/>
  <c r="L31" i="2"/>
  <c r="X30" i="2"/>
  <c r="L30" i="2"/>
  <c r="X22" i="2"/>
  <c r="L22" i="2"/>
  <c r="X35" i="2"/>
  <c r="L35" i="2"/>
  <c r="X21" i="2"/>
  <c r="L21" i="2"/>
  <c r="X38" i="2"/>
  <c r="L38" i="2"/>
  <c r="X37" i="2"/>
  <c r="L37" i="2"/>
  <c r="X36" i="2"/>
  <c r="L36" i="2"/>
  <c r="X20" i="2"/>
  <c r="L20" i="2"/>
  <c r="X19" i="2"/>
  <c r="L19" i="2"/>
  <c r="X18" i="2"/>
  <c r="L18" i="2"/>
  <c r="X17" i="2"/>
  <c r="L17" i="2"/>
  <c r="X16" i="2"/>
  <c r="L16" i="2"/>
  <c r="X15" i="2"/>
  <c r="L15" i="2"/>
  <c r="X14" i="2"/>
  <c r="L14" i="2"/>
  <c r="X13" i="2"/>
  <c r="L13" i="2"/>
  <c r="X12" i="2"/>
  <c r="L12" i="2"/>
  <c r="X11" i="2"/>
  <c r="L11" i="2"/>
  <c r="X10" i="2"/>
  <c r="L10" i="2"/>
  <c r="X9" i="2"/>
  <c r="L9" i="2"/>
  <c r="X8" i="2"/>
  <c r="L8" i="2"/>
  <c r="X7" i="2"/>
  <c r="L7" i="2"/>
  <c r="W42" i="1" l="1"/>
  <c r="V42" i="1"/>
  <c r="U42" i="1"/>
  <c r="T42" i="1"/>
  <c r="S42" i="1"/>
  <c r="R42" i="1"/>
  <c r="Q42" i="1"/>
  <c r="P42" i="1"/>
  <c r="O42" i="1"/>
  <c r="K42" i="1"/>
  <c r="L42" i="1"/>
  <c r="W41" i="1"/>
  <c r="V41" i="1"/>
  <c r="U41" i="1"/>
  <c r="T41" i="1"/>
  <c r="S41" i="1"/>
  <c r="R41" i="1"/>
  <c r="Q41" i="1"/>
  <c r="P41" i="1"/>
  <c r="O41" i="1"/>
  <c r="K41" i="1"/>
  <c r="L41" i="1"/>
  <c r="W40" i="1"/>
  <c r="V40" i="1"/>
  <c r="U40" i="1"/>
  <c r="T40" i="1"/>
  <c r="S40" i="1"/>
  <c r="R40" i="1"/>
  <c r="Q40" i="1"/>
  <c r="P40" i="1"/>
  <c r="O40" i="1"/>
  <c r="K40" i="1"/>
  <c r="L40" i="1"/>
  <c r="W39" i="1"/>
  <c r="V39" i="1"/>
  <c r="U39" i="1"/>
  <c r="T39" i="1"/>
  <c r="S39" i="1"/>
  <c r="R39" i="1"/>
  <c r="Q39" i="1"/>
  <c r="P39" i="1"/>
  <c r="O39" i="1"/>
  <c r="K39" i="1"/>
  <c r="L39" i="1"/>
  <c r="W38" i="1"/>
  <c r="V38" i="1"/>
  <c r="U38" i="1"/>
  <c r="T38" i="1"/>
  <c r="S38" i="1"/>
  <c r="R38" i="1"/>
  <c r="Q38" i="1"/>
  <c r="P38" i="1"/>
  <c r="O38" i="1"/>
  <c r="K38" i="1"/>
  <c r="L38" i="1"/>
  <c r="W37" i="1"/>
  <c r="V37" i="1"/>
  <c r="U37" i="1"/>
  <c r="T37" i="1"/>
  <c r="S37" i="1"/>
  <c r="R37" i="1"/>
  <c r="Q37" i="1"/>
  <c r="P37" i="1"/>
  <c r="O37" i="1"/>
  <c r="K37" i="1"/>
  <c r="L37" i="1"/>
  <c r="W36" i="1"/>
  <c r="V36" i="1"/>
  <c r="U36" i="1"/>
  <c r="T36" i="1"/>
  <c r="S36" i="1"/>
  <c r="R36" i="1"/>
  <c r="Q36" i="1"/>
  <c r="P36" i="1"/>
  <c r="O36" i="1"/>
  <c r="K36" i="1"/>
  <c r="L36" i="1"/>
  <c r="W35" i="1"/>
  <c r="V35" i="1"/>
  <c r="U35" i="1"/>
  <c r="T35" i="1"/>
  <c r="S35" i="1"/>
  <c r="R35" i="1"/>
  <c r="Q35" i="1"/>
  <c r="P35" i="1"/>
  <c r="O35" i="1"/>
  <c r="K35" i="1"/>
  <c r="L35" i="1"/>
  <c r="W34" i="1"/>
  <c r="V34" i="1"/>
  <c r="U34" i="1"/>
  <c r="T34" i="1"/>
  <c r="S34" i="1"/>
  <c r="R34" i="1"/>
  <c r="Q34" i="1"/>
  <c r="P34" i="1"/>
  <c r="O34" i="1"/>
  <c r="K34" i="1"/>
  <c r="L34" i="1"/>
  <c r="W28" i="1"/>
  <c r="V28" i="1"/>
  <c r="U28" i="1"/>
  <c r="T28" i="1"/>
  <c r="S28" i="1"/>
  <c r="R28" i="1"/>
  <c r="Q28" i="1"/>
  <c r="P28" i="1"/>
  <c r="O28" i="1"/>
  <c r="K28" i="1"/>
  <c r="L28" i="1"/>
  <c r="W31" i="1"/>
  <c r="V31" i="1"/>
  <c r="U31" i="1"/>
  <c r="T31" i="1"/>
  <c r="S31" i="1"/>
  <c r="R31" i="1"/>
  <c r="Q31" i="1"/>
  <c r="P31" i="1"/>
  <c r="O31" i="1"/>
  <c r="K31" i="1"/>
  <c r="L31" i="1"/>
  <c r="W30" i="1"/>
  <c r="V30" i="1"/>
  <c r="U30" i="1"/>
  <c r="T30" i="1"/>
  <c r="S30" i="1"/>
  <c r="R30" i="1"/>
  <c r="Q30" i="1"/>
  <c r="P30" i="1"/>
  <c r="O30" i="1"/>
  <c r="K30" i="1"/>
  <c r="L30" i="1"/>
  <c r="W29" i="1"/>
  <c r="V29" i="1"/>
  <c r="U29" i="1"/>
  <c r="T29" i="1"/>
  <c r="S29" i="1"/>
  <c r="R29" i="1"/>
  <c r="Q29" i="1"/>
  <c r="P29" i="1"/>
  <c r="O29" i="1"/>
  <c r="K29" i="1"/>
  <c r="L29" i="1"/>
  <c r="W33" i="1"/>
  <c r="V33" i="1"/>
  <c r="U33" i="1"/>
  <c r="T33" i="1"/>
  <c r="S33" i="1"/>
  <c r="R33" i="1"/>
  <c r="Q33" i="1"/>
  <c r="P33" i="1"/>
  <c r="O33" i="1"/>
  <c r="K33" i="1"/>
  <c r="L33" i="1"/>
  <c r="W27" i="1"/>
  <c r="V27" i="1"/>
  <c r="U27" i="1"/>
  <c r="T27" i="1"/>
  <c r="S27" i="1"/>
  <c r="R27" i="1"/>
  <c r="Q27" i="1"/>
  <c r="P27" i="1"/>
  <c r="O27" i="1"/>
  <c r="K27" i="1"/>
  <c r="L27" i="1"/>
  <c r="W26" i="1"/>
  <c r="V26" i="1"/>
  <c r="U26" i="1"/>
  <c r="T26" i="1"/>
  <c r="S26" i="1"/>
  <c r="R26" i="1"/>
  <c r="Q26" i="1"/>
  <c r="P26" i="1"/>
  <c r="O26" i="1"/>
  <c r="K26" i="1"/>
  <c r="L26" i="1"/>
  <c r="W25" i="1"/>
  <c r="V25" i="1"/>
  <c r="U25" i="1"/>
  <c r="T25" i="1"/>
  <c r="S25" i="1"/>
  <c r="R25" i="1"/>
  <c r="Q25" i="1"/>
  <c r="P25" i="1"/>
  <c r="O25" i="1"/>
  <c r="K25" i="1"/>
  <c r="L25" i="1"/>
  <c r="W24" i="1"/>
  <c r="V24" i="1"/>
  <c r="U24" i="1"/>
  <c r="T24" i="1"/>
  <c r="S24" i="1"/>
  <c r="R24" i="1"/>
  <c r="Q24" i="1"/>
  <c r="P24" i="1"/>
  <c r="O24" i="1"/>
  <c r="K24" i="1"/>
  <c r="L24" i="1"/>
  <c r="W23" i="1"/>
  <c r="V23" i="1"/>
  <c r="U23" i="1"/>
  <c r="T23" i="1"/>
  <c r="S23" i="1"/>
  <c r="R23" i="1"/>
  <c r="Q23" i="1"/>
  <c r="P23" i="1"/>
  <c r="O23" i="1"/>
  <c r="K23" i="1"/>
  <c r="L23" i="1"/>
  <c r="W22" i="1"/>
  <c r="V22" i="1"/>
  <c r="U22" i="1"/>
  <c r="T22" i="1"/>
  <c r="S22" i="1"/>
  <c r="R22" i="1"/>
  <c r="Q22" i="1"/>
  <c r="P22" i="1"/>
  <c r="O22" i="1"/>
  <c r="K22" i="1"/>
  <c r="L22" i="1"/>
  <c r="W21" i="1"/>
  <c r="V21" i="1"/>
  <c r="U21" i="1"/>
  <c r="T21" i="1"/>
  <c r="S21" i="1"/>
  <c r="R21" i="1"/>
  <c r="Q21" i="1"/>
  <c r="P21" i="1"/>
  <c r="O21" i="1"/>
  <c r="K21" i="1"/>
  <c r="L21" i="1"/>
  <c r="W20" i="1"/>
  <c r="V20" i="1"/>
  <c r="U20" i="1"/>
  <c r="T20" i="1"/>
  <c r="S20" i="1"/>
  <c r="R20" i="1"/>
  <c r="Q20" i="1"/>
  <c r="P20" i="1"/>
  <c r="O20" i="1"/>
  <c r="K20" i="1"/>
  <c r="L20" i="1"/>
  <c r="W19" i="1"/>
  <c r="V19" i="1"/>
  <c r="U19" i="1"/>
  <c r="T19" i="1"/>
  <c r="S19" i="1"/>
  <c r="R19" i="1"/>
  <c r="Q19" i="1"/>
  <c r="P19" i="1"/>
  <c r="O19" i="1"/>
  <c r="K19" i="1"/>
  <c r="L19" i="1"/>
  <c r="W18" i="1"/>
  <c r="V18" i="1"/>
  <c r="U18" i="1"/>
  <c r="T18" i="1"/>
  <c r="S18" i="1"/>
  <c r="R18" i="1"/>
  <c r="Q18" i="1"/>
  <c r="P18" i="1"/>
  <c r="O18" i="1"/>
  <c r="K18" i="1"/>
  <c r="L18" i="1"/>
  <c r="W17" i="1"/>
  <c r="V17" i="1"/>
  <c r="U17" i="1"/>
  <c r="T17" i="1"/>
  <c r="S17" i="1"/>
  <c r="R17" i="1"/>
  <c r="Q17" i="1"/>
  <c r="P17" i="1"/>
  <c r="O17" i="1"/>
  <c r="K17" i="1"/>
  <c r="L17" i="1"/>
  <c r="W16" i="1"/>
  <c r="V16" i="1"/>
  <c r="U16" i="1"/>
  <c r="T16" i="1"/>
  <c r="S16" i="1"/>
  <c r="R16" i="1"/>
  <c r="Q16" i="1"/>
  <c r="P16" i="1"/>
  <c r="O16" i="1"/>
  <c r="K16" i="1"/>
  <c r="L16" i="1"/>
  <c r="W15" i="1"/>
  <c r="V15" i="1"/>
  <c r="U15" i="1"/>
  <c r="T15" i="1"/>
  <c r="S15" i="1"/>
  <c r="R15" i="1"/>
  <c r="Q15" i="1"/>
  <c r="P15" i="1"/>
  <c r="O15" i="1"/>
  <c r="K15" i="1"/>
  <c r="L15" i="1"/>
  <c r="W14" i="1"/>
  <c r="V14" i="1"/>
  <c r="U14" i="1"/>
  <c r="T14" i="1"/>
  <c r="S14" i="1"/>
  <c r="R14" i="1"/>
  <c r="Q14" i="1"/>
  <c r="P14" i="1"/>
  <c r="O14" i="1"/>
  <c r="K14" i="1"/>
  <c r="L14" i="1"/>
  <c r="W13" i="1"/>
  <c r="V13" i="1"/>
  <c r="U13" i="1"/>
  <c r="T13" i="1"/>
  <c r="S13" i="1"/>
  <c r="R13" i="1"/>
  <c r="Q13" i="1"/>
  <c r="P13" i="1"/>
  <c r="O13" i="1"/>
  <c r="K13" i="1"/>
  <c r="L13" i="1"/>
  <c r="W12" i="1"/>
  <c r="V12" i="1"/>
  <c r="U12" i="1"/>
  <c r="T12" i="1"/>
  <c r="S12" i="1"/>
  <c r="R12" i="1"/>
  <c r="Q12" i="1"/>
  <c r="P12" i="1"/>
  <c r="O12" i="1"/>
  <c r="K12" i="1"/>
  <c r="L12" i="1"/>
  <c r="W11" i="1"/>
  <c r="V11" i="1"/>
  <c r="U11" i="1"/>
  <c r="T11" i="1"/>
  <c r="S11" i="1"/>
  <c r="R11" i="1"/>
  <c r="Q11" i="1"/>
  <c r="P11" i="1"/>
  <c r="O11" i="1"/>
  <c r="K11" i="1"/>
  <c r="L11" i="1"/>
  <c r="W10" i="1"/>
  <c r="V10" i="1"/>
  <c r="U10" i="1"/>
  <c r="T10" i="1"/>
  <c r="S10" i="1"/>
  <c r="R10" i="1"/>
  <c r="Q10" i="1"/>
  <c r="P10" i="1"/>
  <c r="O10" i="1"/>
  <c r="K10" i="1"/>
  <c r="L10" i="1"/>
  <c r="W9" i="1"/>
  <c r="V9" i="1"/>
  <c r="U9" i="1"/>
  <c r="T9" i="1"/>
  <c r="S9" i="1"/>
  <c r="R9" i="1"/>
  <c r="Q9" i="1"/>
  <c r="P9" i="1"/>
  <c r="O9" i="1"/>
  <c r="K9" i="1"/>
  <c r="L9" i="1"/>
  <c r="W8" i="1"/>
  <c r="V8" i="1"/>
  <c r="U8" i="1"/>
  <c r="T8" i="1"/>
  <c r="S8" i="1"/>
  <c r="R8" i="1"/>
  <c r="Q8" i="1"/>
  <c r="P8" i="1"/>
  <c r="O8" i="1"/>
  <c r="K8" i="1"/>
  <c r="L8" i="1"/>
  <c r="W7" i="1"/>
  <c r="V7" i="1"/>
  <c r="U7" i="1"/>
  <c r="T7" i="1"/>
  <c r="S7" i="1"/>
  <c r="R7" i="1"/>
  <c r="Q7" i="1"/>
  <c r="P7" i="1"/>
  <c r="O7" i="1"/>
  <c r="K7" i="1"/>
  <c r="L7" i="1"/>
  <c r="W44" i="1"/>
  <c r="V44" i="1"/>
  <c r="U44" i="1"/>
  <c r="T44" i="1"/>
  <c r="S44" i="1"/>
  <c r="R44" i="1"/>
  <c r="Q44" i="1"/>
  <c r="P44" i="1"/>
  <c r="O44" i="1"/>
  <c r="K44" i="1"/>
  <c r="L44" i="1"/>
  <c r="W43" i="1"/>
  <c r="V43" i="1"/>
  <c r="U43" i="1"/>
  <c r="T43" i="1"/>
  <c r="S43" i="1"/>
  <c r="R43" i="1"/>
  <c r="Q43" i="1"/>
  <c r="P43" i="1"/>
  <c r="O43" i="1"/>
  <c r="K43" i="1"/>
  <c r="L43" i="1"/>
  <c r="W6" i="1"/>
  <c r="V6" i="1"/>
  <c r="U6" i="1"/>
  <c r="T6" i="1"/>
  <c r="S6" i="1"/>
  <c r="R6" i="1"/>
  <c r="Q6" i="1"/>
  <c r="P6" i="1"/>
  <c r="O6" i="1"/>
  <c r="K6" i="1"/>
  <c r="L6" i="1"/>
  <c r="X37" i="1" l="1"/>
  <c r="X40" i="1"/>
  <c r="X38" i="1"/>
  <c r="X30" i="1"/>
  <c r="X33" i="1"/>
  <c r="X21" i="1"/>
  <c r="X36" i="1"/>
  <c r="X39" i="1"/>
  <c r="X27" i="1"/>
  <c r="X44" i="1"/>
  <c r="X9" i="1"/>
  <c r="X12" i="1"/>
  <c r="X19" i="1"/>
  <c r="X17" i="1"/>
  <c r="X6" i="1"/>
  <c r="X15" i="1"/>
  <c r="X25" i="1"/>
  <c r="X35" i="1"/>
  <c r="X7" i="1"/>
  <c r="X22" i="1"/>
  <c r="X20" i="1"/>
  <c r="X13" i="1"/>
  <c r="X18" i="1"/>
  <c r="X23" i="1"/>
  <c r="X28" i="1"/>
  <c r="X42" i="1"/>
  <c r="X11" i="1"/>
  <c r="X43" i="1"/>
  <c r="X16" i="1"/>
  <c r="X31" i="1"/>
  <c r="X29" i="1"/>
  <c r="X10" i="1"/>
  <c r="X26" i="1"/>
  <c r="X34" i="1"/>
  <c r="X8" i="1"/>
  <c r="X24" i="1"/>
  <c r="X14" i="1"/>
  <c r="X41" i="1"/>
</calcChain>
</file>

<file path=xl/sharedStrings.xml><?xml version="1.0" encoding="utf-8"?>
<sst xmlns="http://schemas.openxmlformats.org/spreadsheetml/2006/main" count="281" uniqueCount="131">
  <si>
    <t>FeO</t>
  </si>
  <si>
    <t>MnO</t>
  </si>
  <si>
    <t>MgO</t>
  </si>
  <si>
    <t>CaO</t>
  </si>
  <si>
    <t>Si</t>
  </si>
  <si>
    <t>Ti</t>
  </si>
  <si>
    <t>Al</t>
  </si>
  <si>
    <t>Cr</t>
  </si>
  <si>
    <t>Fe</t>
  </si>
  <si>
    <t>Mn</t>
  </si>
  <si>
    <t>Mg</t>
  </si>
  <si>
    <t>Ca</t>
  </si>
  <si>
    <t>Na</t>
  </si>
  <si>
    <t>Mg#</t>
  </si>
  <si>
    <t>41/63</t>
  </si>
  <si>
    <t>66/63</t>
  </si>
  <si>
    <t xml:space="preserve">4a/90,20/89,22/89,28a/89,41/89 </t>
  </si>
  <si>
    <t>52/89,46/63,103/63,108/63</t>
  </si>
  <si>
    <t>103/63</t>
  </si>
  <si>
    <t>109/65</t>
  </si>
  <si>
    <t>17/63</t>
  </si>
  <si>
    <t>Макаровская, ш-8-1</t>
  </si>
  <si>
    <t>36/63Duken</t>
  </si>
  <si>
    <t>98A/63,8/2</t>
  </si>
  <si>
    <t>36/63</t>
  </si>
  <si>
    <t>Ol-1</t>
  </si>
  <si>
    <r>
      <t>SiO</t>
    </r>
    <r>
      <rPr>
        <vertAlign val="subscript"/>
        <sz val="10"/>
        <color indexed="10"/>
        <rFont val="Times New Roman"/>
        <family val="1"/>
        <charset val="204"/>
      </rPr>
      <t>2</t>
    </r>
  </si>
  <si>
    <r>
      <t>TiO</t>
    </r>
    <r>
      <rPr>
        <vertAlign val="subscript"/>
        <sz val="10"/>
        <color indexed="10"/>
        <rFont val="Times New Roman"/>
        <family val="1"/>
        <charset val="204"/>
      </rPr>
      <t>2</t>
    </r>
  </si>
  <si>
    <t>Юрская эпоха</t>
  </si>
  <si>
    <t>Триасовая эпоха</t>
  </si>
  <si>
    <t>Un20</t>
  </si>
  <si>
    <t>Un86-1-</t>
  </si>
  <si>
    <t>Ls86-3</t>
  </si>
  <si>
    <t xml:space="preserve">Los z71 </t>
  </si>
  <si>
    <t xml:space="preserve">Los z75 </t>
  </si>
  <si>
    <t xml:space="preserve">Los z79 </t>
  </si>
  <si>
    <t xml:space="preserve">Los z89 </t>
  </si>
  <si>
    <t xml:space="preserve">MK1-115 </t>
  </si>
  <si>
    <t xml:space="preserve">MK1-120 </t>
  </si>
  <si>
    <t xml:space="preserve">MK1-129 </t>
  </si>
  <si>
    <t xml:space="preserve">248rasp </t>
  </si>
  <si>
    <t xml:space="preserve">253 rasp </t>
  </si>
  <si>
    <t xml:space="preserve">237-im1-3-200mkm </t>
  </si>
  <si>
    <t>237-im1-1 rasp</t>
  </si>
  <si>
    <t xml:space="preserve">237-im1-3-100mkm </t>
  </si>
  <si>
    <t xml:space="preserve">z182 </t>
  </si>
  <si>
    <t xml:space="preserve">Kyp2-z115-1 </t>
  </si>
  <si>
    <t xml:space="preserve">Kyp2-z120 </t>
  </si>
  <si>
    <t>D</t>
  </si>
  <si>
    <t xml:space="preserve">r6-z2 </t>
  </si>
  <si>
    <t xml:space="preserve">r6-z4 </t>
  </si>
  <si>
    <t xml:space="preserve">r6-z7 </t>
  </si>
  <si>
    <t xml:space="preserve">r6-z8 </t>
  </si>
  <si>
    <t xml:space="preserve">r6-z9 </t>
  </si>
  <si>
    <t xml:space="preserve">r6-z14 </t>
  </si>
  <si>
    <t xml:space="preserve">r6-z17 </t>
  </si>
  <si>
    <t xml:space="preserve">r7-z7 </t>
  </si>
  <si>
    <t xml:space="preserve">r7-z9 </t>
  </si>
  <si>
    <t xml:space="preserve">r7-z17 </t>
  </si>
  <si>
    <t xml:space="preserve">r8-z7 </t>
  </si>
  <si>
    <t xml:space="preserve">r8-z12 </t>
  </si>
  <si>
    <t xml:space="preserve">r8-z13 </t>
  </si>
  <si>
    <t xml:space="preserve">r9-z1 </t>
  </si>
  <si>
    <t>Dm16</t>
  </si>
  <si>
    <t>Dm27</t>
  </si>
  <si>
    <t>Lixch15</t>
  </si>
  <si>
    <t>Pz6</t>
  </si>
  <si>
    <t>Pz86-3</t>
  </si>
  <si>
    <t>Lixch7</t>
  </si>
  <si>
    <t>122/234</t>
  </si>
  <si>
    <t>102/490</t>
  </si>
  <si>
    <t>106/466</t>
  </si>
  <si>
    <t>47/181</t>
  </si>
  <si>
    <t>89/305 Mal</t>
  </si>
  <si>
    <t>53/501 Mal</t>
  </si>
  <si>
    <t>93/236</t>
  </si>
  <si>
    <t xml:space="preserve">P786 </t>
  </si>
  <si>
    <t>P788</t>
  </si>
  <si>
    <t>P789</t>
  </si>
  <si>
    <t>P790</t>
  </si>
  <si>
    <t>P792</t>
  </si>
  <si>
    <t>P793</t>
  </si>
  <si>
    <t>Xx3</t>
  </si>
  <si>
    <t>Xx-4</t>
  </si>
  <si>
    <t>BumD057</t>
  </si>
  <si>
    <t>BumD062</t>
  </si>
  <si>
    <t>BumD076</t>
  </si>
  <si>
    <t>BumD083</t>
  </si>
  <si>
    <t>BumD002</t>
  </si>
  <si>
    <t>BumD025</t>
  </si>
  <si>
    <t>BumD045</t>
  </si>
  <si>
    <t>BumD069</t>
  </si>
  <si>
    <t>BumD068</t>
  </si>
  <si>
    <t>BumD071</t>
  </si>
  <si>
    <t>BumD003</t>
  </si>
  <si>
    <t>BumD006</t>
  </si>
  <si>
    <t>BumD084</t>
  </si>
  <si>
    <t>BumD049</t>
  </si>
  <si>
    <t>BumD012</t>
  </si>
  <si>
    <t>BumD040</t>
  </si>
  <si>
    <t>BumD032</t>
  </si>
  <si>
    <t>BumD050</t>
  </si>
  <si>
    <t>BumD004</t>
  </si>
  <si>
    <t>BumD023</t>
  </si>
  <si>
    <t>BumD061</t>
  </si>
  <si>
    <t>BumD011</t>
  </si>
  <si>
    <t>BumD016</t>
  </si>
  <si>
    <t>BumD037</t>
  </si>
  <si>
    <t>BumD058</t>
  </si>
  <si>
    <t>Образец</t>
  </si>
  <si>
    <t>P, ГПа</t>
  </si>
  <si>
    <t>Сумма</t>
  </si>
  <si>
    <t>Химический состав в оксидах (мас.%)</t>
  </si>
  <si>
    <t>Глубина, км</t>
  </si>
  <si>
    <t>Формульные единицы, рассчитанные на 6 катионов кислорода</t>
  </si>
  <si>
    <t xml:space="preserve">Магнезиальность </t>
  </si>
  <si>
    <r>
      <t>Al</t>
    </r>
    <r>
      <rPr>
        <vertAlign val="subscript"/>
        <sz val="10"/>
        <color indexed="10"/>
        <rFont val="Times New Roman"/>
        <family val="1"/>
        <charset val="204"/>
      </rPr>
      <t>2</t>
    </r>
    <r>
      <rPr>
        <sz val="10"/>
        <color indexed="10"/>
        <rFont val="Times New Roman"/>
        <family val="1"/>
        <charset val="204"/>
      </rPr>
      <t>O</t>
    </r>
    <r>
      <rPr>
        <vertAlign val="subscript"/>
        <sz val="10"/>
        <color indexed="10"/>
        <rFont val="Times New Roman"/>
        <family val="1"/>
        <charset val="204"/>
      </rPr>
      <t>3</t>
    </r>
  </si>
  <si>
    <r>
      <t>Cr</t>
    </r>
    <r>
      <rPr>
        <vertAlign val="subscript"/>
        <sz val="10"/>
        <color indexed="10"/>
        <rFont val="Times New Roman"/>
        <family val="1"/>
        <charset val="204"/>
      </rPr>
      <t>2</t>
    </r>
    <r>
      <rPr>
        <sz val="10"/>
        <color indexed="10"/>
        <rFont val="Times New Roman"/>
        <family val="1"/>
        <charset val="204"/>
      </rPr>
      <t>O</t>
    </r>
    <r>
      <rPr>
        <vertAlign val="subscript"/>
        <sz val="10"/>
        <color indexed="10"/>
        <rFont val="Times New Roman"/>
        <family val="1"/>
        <charset val="204"/>
      </rPr>
      <t>3</t>
    </r>
  </si>
  <si>
    <r>
      <t>Na</t>
    </r>
    <r>
      <rPr>
        <vertAlign val="subscript"/>
        <sz val="10"/>
        <color indexed="10"/>
        <rFont val="Times New Roman"/>
        <family val="1"/>
        <charset val="204"/>
      </rPr>
      <t>2</t>
    </r>
    <r>
      <rPr>
        <sz val="10"/>
        <color indexed="10"/>
        <rFont val="Times New Roman"/>
        <family val="1"/>
        <charset val="204"/>
      </rPr>
      <t>O</t>
    </r>
  </si>
  <si>
    <t>T, ºC</t>
  </si>
  <si>
    <t>Термобарометрические оценки</t>
  </si>
  <si>
    <r>
      <rPr>
        <b/>
        <sz val="10"/>
        <color theme="1"/>
        <rFont val="Times New Roman"/>
        <family val="1"/>
        <charset val="204"/>
      </rPr>
      <t>Таблица 1.1.</t>
    </r>
    <r>
      <rPr>
        <sz val="10"/>
        <color theme="1"/>
        <rFont val="Times New Roman"/>
        <family val="1"/>
        <charset val="204"/>
      </rPr>
      <t xml:space="preserve"> Химический состав клинопироксенов из кимберлитовых тел Дюкенского поля, использованных для реконструкции термального режима литосферной мантии</t>
    </r>
  </si>
  <si>
    <r>
      <rPr>
        <b/>
        <sz val="10"/>
        <color theme="1"/>
        <rFont val="Times New Roman"/>
        <family val="1"/>
        <charset val="204"/>
      </rPr>
      <t>Table 1.1.</t>
    </r>
    <r>
      <rPr>
        <sz val="10"/>
        <color theme="1"/>
        <rFont val="Times New Roman"/>
        <family val="1"/>
        <charset val="204"/>
      </rPr>
      <t xml:space="preserve"> Chemical composition of clinopyroxenes from the kimberlite bodies of the Duken field used for reconstruction of the thermal regime of the lithospheric mantle</t>
    </r>
  </si>
  <si>
    <r>
      <rPr>
        <b/>
        <sz val="10"/>
        <color theme="1"/>
        <rFont val="Times New Roman"/>
        <family val="1"/>
        <charset val="204"/>
      </rPr>
      <t>Table 1.2.</t>
    </r>
    <r>
      <rPr>
        <sz val="10"/>
        <color theme="1"/>
        <rFont val="Times New Roman"/>
        <family val="1"/>
        <charset val="204"/>
      </rPr>
      <t xml:space="preserve"> Chemical composition of clinopyroxenes from the kimberlite bodies of the Kuranach field used for reconstruction of the thermal regime of the lithospheric mantle</t>
    </r>
  </si>
  <si>
    <r>
      <rPr>
        <b/>
        <sz val="10"/>
        <color theme="1"/>
        <rFont val="Times New Roman"/>
        <family val="1"/>
        <charset val="204"/>
      </rPr>
      <t>Таблица 1.2.</t>
    </r>
    <r>
      <rPr>
        <sz val="10"/>
        <color theme="1"/>
        <rFont val="Times New Roman"/>
        <family val="1"/>
        <charset val="204"/>
      </rPr>
      <t xml:space="preserve"> Химический состав клинопироксенов из кимберлитовых тел Куранахского поля, использованных для реконструкции термального режима литосферной мантии</t>
    </r>
  </si>
  <si>
    <r>
      <rPr>
        <b/>
        <sz val="10"/>
        <color theme="1"/>
        <rFont val="Times New Roman"/>
        <family val="1"/>
        <charset val="204"/>
      </rPr>
      <t>Таблица 1.3.</t>
    </r>
    <r>
      <rPr>
        <sz val="10"/>
        <color theme="1"/>
        <rFont val="Times New Roman"/>
        <family val="1"/>
        <charset val="204"/>
      </rPr>
      <t xml:space="preserve"> Химический состав клинопироксенов из кимберлитовых тел Чомурдахского поля, использованных для реконструкции термального режима литосферной мантии</t>
    </r>
  </si>
  <si>
    <r>
      <rPr>
        <b/>
        <sz val="10"/>
        <color theme="1"/>
        <rFont val="Times New Roman"/>
        <family val="1"/>
        <charset val="204"/>
      </rPr>
      <t>Table 1.3.</t>
    </r>
    <r>
      <rPr>
        <sz val="10"/>
        <color theme="1"/>
        <rFont val="Times New Roman"/>
        <family val="1"/>
        <charset val="204"/>
      </rPr>
      <t xml:space="preserve"> Chemical composition of clinopyroxenes from the kimberlite bodies of the Chomurdach field used for reconstruction of the thermal regime of the lithospheric mantle</t>
    </r>
  </si>
  <si>
    <r>
      <rPr>
        <b/>
        <sz val="10"/>
        <color theme="1"/>
        <rFont val="Times New Roman"/>
        <family val="1"/>
        <charset val="204"/>
      </rPr>
      <t>Таблица 1.4.</t>
    </r>
    <r>
      <rPr>
        <sz val="10"/>
        <color theme="1"/>
        <rFont val="Times New Roman"/>
        <family val="1"/>
        <charset val="204"/>
      </rPr>
      <t xml:space="preserve"> Химический состав клинопироксенов из кимберлитовых тел Лучаканского поля, использованных для реконструкции термального режима литосферной мантии</t>
    </r>
  </si>
  <si>
    <r>
      <rPr>
        <b/>
        <sz val="10"/>
        <color theme="1"/>
        <rFont val="Times New Roman"/>
        <family val="1"/>
        <charset val="204"/>
      </rPr>
      <t>Table 1.4.</t>
    </r>
    <r>
      <rPr>
        <sz val="10"/>
        <color theme="1"/>
        <rFont val="Times New Roman"/>
        <family val="1"/>
        <charset val="204"/>
      </rPr>
      <t xml:space="preserve"> Chemical composition of clinopyroxenes from the kimberlite bodies of the Luchakan field used for reconstruction of the thermal regime of the lithospheric mantle</t>
    </r>
  </si>
  <si>
    <r>
      <rPr>
        <b/>
        <sz val="10"/>
        <color theme="1"/>
        <rFont val="Times New Roman"/>
        <family val="1"/>
        <charset val="204"/>
      </rPr>
      <t>Таблица 1.5.</t>
    </r>
    <r>
      <rPr>
        <sz val="10"/>
        <color theme="1"/>
        <rFont val="Times New Roman"/>
        <family val="1"/>
        <charset val="204"/>
      </rPr>
      <t xml:space="preserve"> Химический состав клинопироксенов из кимберлитовых тел Ары-Мастахского поля, использованных для реконструкции термального режима литосферной мантии</t>
    </r>
  </si>
  <si>
    <r>
      <rPr>
        <b/>
        <sz val="10"/>
        <color theme="1"/>
        <rFont val="Times New Roman"/>
        <family val="1"/>
        <charset val="204"/>
      </rPr>
      <t>Table 1.5.</t>
    </r>
    <r>
      <rPr>
        <sz val="10"/>
        <color theme="1"/>
        <rFont val="Times New Roman"/>
        <family val="1"/>
        <charset val="204"/>
      </rPr>
      <t xml:space="preserve"> Chemical composition of clinopyroxenes from the kimberlite bodies of the Ary-Mastaah field used for reconstruction of the thermal regime of the lithospheric mantle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</si>
</sst>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3" fillId="0" borderId="0"/>
  </cellStyleXfs>
  <cellXfs count="57">
    <xf numFmtId="0" fontId="0" fillId="0" borderId="0" xfId="0"/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2" fontId="5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6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" fontId="5" fillId="0" borderId="0" xfId="2" applyNumberFormat="1" applyFont="1" applyFill="1" applyBorder="1" applyAlignment="1" applyProtection="1">
      <alignment horizontal="center"/>
      <protection locked="0"/>
    </xf>
    <xf numFmtId="164" fontId="5" fillId="0" borderId="0" xfId="2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6" fillId="0" borderId="3" xfId="3" applyNumberFormat="1" applyFont="1" applyBorder="1" applyAlignment="1">
      <alignment horizontal="left"/>
    </xf>
    <xf numFmtId="2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2" fontId="6" fillId="0" borderId="3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Border="1"/>
  </cellXfs>
  <cellStyles count="4">
    <cellStyle name="20% — акцент2 2" xfId="2"/>
    <cellStyle name="Обычный" xfId="0" builtinId="0"/>
    <cellStyle name="Обычный 3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R1" sqref="R1"/>
    </sheetView>
  </sheetViews>
  <sheetFormatPr defaultColWidth="8.7109375" defaultRowHeight="12.75" x14ac:dyDescent="0.2"/>
  <cols>
    <col min="1" max="1" width="17.28515625" style="14" customWidth="1"/>
    <col min="2" max="11" width="8.7109375" style="14"/>
    <col min="12" max="12" width="10.140625" style="14" customWidth="1"/>
    <col min="13" max="16384" width="8.7109375" style="14"/>
  </cols>
  <sheetData>
    <row r="1" spans="1:24" x14ac:dyDescent="0.2">
      <c r="A1" s="14" t="s">
        <v>121</v>
      </c>
    </row>
    <row r="2" spans="1:24" x14ac:dyDescent="0.2">
      <c r="A2" s="14" t="s">
        <v>122</v>
      </c>
    </row>
    <row r="3" spans="1:24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">
      <c r="A4" s="24" t="s">
        <v>109</v>
      </c>
      <c r="B4" s="22" t="s">
        <v>112</v>
      </c>
      <c r="C4" s="23"/>
      <c r="D4" s="23"/>
      <c r="E4" s="23"/>
      <c r="F4" s="23"/>
      <c r="G4" s="23"/>
      <c r="H4" s="23"/>
      <c r="I4" s="23"/>
      <c r="J4" s="23"/>
      <c r="K4" s="23"/>
      <c r="L4" s="29" t="s">
        <v>120</v>
      </c>
      <c r="M4" s="23"/>
      <c r="N4" s="23"/>
      <c r="O4" s="29" t="s">
        <v>114</v>
      </c>
      <c r="P4" s="23"/>
      <c r="Q4" s="23"/>
      <c r="R4" s="23"/>
      <c r="S4" s="23"/>
      <c r="T4" s="23"/>
      <c r="U4" s="23"/>
      <c r="V4" s="23"/>
      <c r="W4" s="23"/>
      <c r="X4" s="29" t="s">
        <v>115</v>
      </c>
    </row>
    <row r="5" spans="1:24" ht="14.25" x14ac:dyDescent="0.25">
      <c r="A5" s="25" t="s">
        <v>29</v>
      </c>
      <c r="B5" s="9" t="s">
        <v>26</v>
      </c>
      <c r="C5" s="9" t="s">
        <v>27</v>
      </c>
      <c r="D5" s="9" t="s">
        <v>116</v>
      </c>
      <c r="E5" s="9" t="s">
        <v>117</v>
      </c>
      <c r="F5" s="9" t="s">
        <v>0</v>
      </c>
      <c r="G5" s="9" t="s">
        <v>1</v>
      </c>
      <c r="H5" s="9" t="s">
        <v>2</v>
      </c>
      <c r="I5" s="9" t="s">
        <v>3</v>
      </c>
      <c r="J5" s="34" t="s">
        <v>118</v>
      </c>
      <c r="K5" s="34" t="s">
        <v>111</v>
      </c>
      <c r="L5" s="32" t="s">
        <v>113</v>
      </c>
      <c r="M5" s="10" t="s">
        <v>119</v>
      </c>
      <c r="N5" s="10" t="s">
        <v>110</v>
      </c>
      <c r="O5" s="30" t="s">
        <v>4</v>
      </c>
      <c r="P5" s="11" t="s">
        <v>5</v>
      </c>
      <c r="Q5" s="11" t="s">
        <v>6</v>
      </c>
      <c r="R5" s="11" t="s">
        <v>7</v>
      </c>
      <c r="S5" s="11" t="s">
        <v>8</v>
      </c>
      <c r="T5" s="11" t="s">
        <v>9</v>
      </c>
      <c r="U5" s="11" t="s">
        <v>10</v>
      </c>
      <c r="V5" s="11" t="s">
        <v>11</v>
      </c>
      <c r="W5" s="11" t="s">
        <v>12</v>
      </c>
      <c r="X5" s="30" t="s">
        <v>13</v>
      </c>
    </row>
    <row r="6" spans="1:24" x14ac:dyDescent="0.2">
      <c r="A6" s="26" t="s">
        <v>14</v>
      </c>
      <c r="B6" s="15">
        <v>52.9</v>
      </c>
      <c r="C6" s="15">
        <v>0.41</v>
      </c>
      <c r="D6" s="15">
        <v>2.42</v>
      </c>
      <c r="E6" s="15">
        <v>2.27</v>
      </c>
      <c r="F6" s="15">
        <v>2.84</v>
      </c>
      <c r="G6" s="15">
        <v>0.11</v>
      </c>
      <c r="H6" s="15">
        <v>16.8</v>
      </c>
      <c r="I6" s="15">
        <v>18.71</v>
      </c>
      <c r="J6" s="35">
        <v>2.35</v>
      </c>
      <c r="K6" s="36">
        <f t="shared" ref="K6:K31" si="0">SUM(B6:J6)</f>
        <v>98.81</v>
      </c>
      <c r="L6" s="33">
        <f t="shared" ref="L6:L31" si="1">30.4*N6+6.3</f>
        <v>132.93254337134746</v>
      </c>
      <c r="M6" s="12">
        <v>952.91072091198009</v>
      </c>
      <c r="N6" s="10">
        <v>4.1655441898469565</v>
      </c>
      <c r="O6" s="31">
        <f t="shared" ref="O6:O31" si="2">B6/60.09</f>
        <v>0.88034614744549833</v>
      </c>
      <c r="P6" s="13">
        <f t="shared" ref="P6:P31" si="3">C6/79.88</f>
        <v>5.1326990485728594E-3</v>
      </c>
      <c r="Q6" s="13">
        <f t="shared" ref="Q6:Q31" si="4">D6/101.96</f>
        <v>2.3734797959984309E-2</v>
      </c>
      <c r="R6" s="13">
        <f t="shared" ref="R6:R31" si="5">E6/152</f>
        <v>1.4934210526315789E-2</v>
      </c>
      <c r="S6" s="13">
        <f t="shared" ref="S6:S31" si="6">F6/71.85</f>
        <v>3.9526791927627002E-2</v>
      </c>
      <c r="T6" s="13">
        <f t="shared" ref="T6:T31" si="7">G6/70.94</f>
        <v>1.5506061460389062E-3</v>
      </c>
      <c r="U6" s="13">
        <f t="shared" ref="U6:U31" si="8">H6/40.31</f>
        <v>0.41677003225006204</v>
      </c>
      <c r="V6" s="13">
        <f t="shared" ref="V6:V31" si="9">I6/56.08</f>
        <v>0.33363052781740371</v>
      </c>
      <c r="W6" s="13">
        <f t="shared" ref="W6:W31" si="10">J6/61.98</f>
        <v>3.7915456598902872E-2</v>
      </c>
      <c r="X6" s="37">
        <f>U6/(U6+S6)</f>
        <v>0.91337482569846984</v>
      </c>
    </row>
    <row r="7" spans="1:24" x14ac:dyDescent="0.2">
      <c r="A7" s="26" t="s">
        <v>15</v>
      </c>
      <c r="B7" s="15">
        <v>53.49</v>
      </c>
      <c r="C7" s="15">
        <v>0.31</v>
      </c>
      <c r="D7" s="15">
        <v>2.4300000000000002</v>
      </c>
      <c r="E7" s="15">
        <v>2.08</v>
      </c>
      <c r="F7" s="15">
        <v>2.87</v>
      </c>
      <c r="G7" s="15">
        <v>0</v>
      </c>
      <c r="H7" s="15">
        <v>17.28</v>
      </c>
      <c r="I7" s="15">
        <v>18.77</v>
      </c>
      <c r="J7" s="35">
        <v>2.2400000000000002</v>
      </c>
      <c r="K7" s="36">
        <f t="shared" si="0"/>
        <v>99.47</v>
      </c>
      <c r="L7" s="33">
        <f t="shared" si="1"/>
        <v>136.40997566974332</v>
      </c>
      <c r="M7" s="12">
        <v>1001.3836037896613</v>
      </c>
      <c r="N7" s="10">
        <v>4.2799334101889244</v>
      </c>
      <c r="O7" s="31">
        <f t="shared" si="2"/>
        <v>0.89016475287069396</v>
      </c>
      <c r="P7" s="13">
        <f t="shared" si="3"/>
        <v>3.8808212318477719E-3</v>
      </c>
      <c r="Q7" s="13">
        <f t="shared" si="4"/>
        <v>2.3832875637504906E-2</v>
      </c>
      <c r="R7" s="13">
        <f t="shared" si="5"/>
        <v>1.368421052631579E-2</v>
      </c>
      <c r="S7" s="13">
        <f t="shared" si="6"/>
        <v>3.9944328462073769E-2</v>
      </c>
      <c r="T7" s="13">
        <f t="shared" si="7"/>
        <v>0</v>
      </c>
      <c r="U7" s="13">
        <f t="shared" si="8"/>
        <v>0.42867774745720666</v>
      </c>
      <c r="V7" s="13">
        <f t="shared" si="9"/>
        <v>0.33470042796005706</v>
      </c>
      <c r="W7" s="13">
        <f t="shared" si="10"/>
        <v>3.6140690545337209E-2</v>
      </c>
      <c r="X7" s="37">
        <f t="shared" ref="X7:X42" si="11">U7/(U7+S7)</f>
        <v>0.91476217080956701</v>
      </c>
    </row>
    <row r="8" spans="1:24" x14ac:dyDescent="0.2">
      <c r="A8" s="26" t="s">
        <v>16</v>
      </c>
      <c r="B8" s="15">
        <v>53.36</v>
      </c>
      <c r="C8" s="15">
        <v>0</v>
      </c>
      <c r="D8" s="15">
        <v>0.97</v>
      </c>
      <c r="E8" s="15">
        <v>0.6</v>
      </c>
      <c r="F8" s="15">
        <v>2.83</v>
      </c>
      <c r="G8" s="15">
        <v>0.13</v>
      </c>
      <c r="H8" s="15">
        <v>20.25</v>
      </c>
      <c r="I8" s="15">
        <v>19.739999999999998</v>
      </c>
      <c r="J8" s="35">
        <v>0.47</v>
      </c>
      <c r="K8" s="36">
        <f t="shared" si="0"/>
        <v>98.35</v>
      </c>
      <c r="L8" s="33">
        <f t="shared" si="1"/>
        <v>166.75335267603455</v>
      </c>
      <c r="M8" s="12">
        <v>1254.6450580442622</v>
      </c>
      <c r="N8" s="10">
        <v>5.2780708117116628</v>
      </c>
      <c r="O8" s="31">
        <f t="shared" si="2"/>
        <v>0.88800133133632875</v>
      </c>
      <c r="P8" s="13">
        <f t="shared" si="3"/>
        <v>0</v>
      </c>
      <c r="Q8" s="13">
        <f t="shared" si="4"/>
        <v>9.5135347194978421E-3</v>
      </c>
      <c r="R8" s="13">
        <f t="shared" si="5"/>
        <v>3.9473684210526317E-3</v>
      </c>
      <c r="S8" s="13">
        <f t="shared" si="6"/>
        <v>3.9387613082811419E-2</v>
      </c>
      <c r="T8" s="13">
        <f t="shared" si="7"/>
        <v>1.8325345362277983E-3</v>
      </c>
      <c r="U8" s="13">
        <f t="shared" si="8"/>
        <v>0.502356735301414</v>
      </c>
      <c r="V8" s="13">
        <f t="shared" si="9"/>
        <v>0.35199714693295292</v>
      </c>
      <c r="W8" s="13">
        <f t="shared" si="10"/>
        <v>7.5830913197805746E-3</v>
      </c>
      <c r="X8" s="37">
        <f t="shared" si="11"/>
        <v>0.92729483343889674</v>
      </c>
    </row>
    <row r="9" spans="1:24" x14ac:dyDescent="0.2">
      <c r="A9" s="26" t="s">
        <v>16</v>
      </c>
      <c r="B9" s="15">
        <v>52.27</v>
      </c>
      <c r="C9" s="15">
        <v>0.08</v>
      </c>
      <c r="D9" s="15">
        <v>3.61</v>
      </c>
      <c r="E9" s="15">
        <v>1.52</v>
      </c>
      <c r="F9" s="15">
        <v>1.49</v>
      </c>
      <c r="G9" s="15">
        <v>0.1</v>
      </c>
      <c r="H9" s="15">
        <v>16.170000000000002</v>
      </c>
      <c r="I9" s="15">
        <v>22.17</v>
      </c>
      <c r="J9" s="35">
        <v>1.25</v>
      </c>
      <c r="K9" s="36">
        <f t="shared" si="0"/>
        <v>98.660000000000011</v>
      </c>
      <c r="L9" s="33">
        <f t="shared" si="1"/>
        <v>61.78589556369527</v>
      </c>
      <c r="M9" s="12">
        <v>678.68416572253921</v>
      </c>
      <c r="N9" s="10">
        <v>1.8251939330162918</v>
      </c>
      <c r="O9" s="31">
        <f t="shared" si="2"/>
        <v>0.86986187385588287</v>
      </c>
      <c r="P9" s="13">
        <f t="shared" si="3"/>
        <v>1.0015022533800702E-3</v>
      </c>
      <c r="Q9" s="13">
        <f t="shared" si="4"/>
        <v>3.5406041584935273E-2</v>
      </c>
      <c r="R9" s="13">
        <f t="shared" si="5"/>
        <v>0.01</v>
      </c>
      <c r="S9" s="13">
        <f t="shared" si="6"/>
        <v>2.0737647877522618E-2</v>
      </c>
      <c r="T9" s="13">
        <f t="shared" si="7"/>
        <v>1.4096419509444602E-3</v>
      </c>
      <c r="U9" s="13">
        <f t="shared" si="8"/>
        <v>0.40114115604068473</v>
      </c>
      <c r="V9" s="13">
        <f t="shared" si="9"/>
        <v>0.39532810271041374</v>
      </c>
      <c r="W9" s="13">
        <f t="shared" si="10"/>
        <v>2.0167796063246209E-2</v>
      </c>
      <c r="X9" s="37">
        <f t="shared" si="11"/>
        <v>0.95084453713976302</v>
      </c>
    </row>
    <row r="10" spans="1:24" x14ac:dyDescent="0.2">
      <c r="A10" s="26" t="s">
        <v>16</v>
      </c>
      <c r="B10" s="15">
        <v>53.03</v>
      </c>
      <c r="C10" s="15">
        <v>0.31</v>
      </c>
      <c r="D10" s="15">
        <v>2.48</v>
      </c>
      <c r="E10" s="15">
        <v>2.02</v>
      </c>
      <c r="F10" s="15">
        <v>2.76</v>
      </c>
      <c r="G10" s="15">
        <v>0.1</v>
      </c>
      <c r="H10" s="15">
        <v>16.62</v>
      </c>
      <c r="I10" s="15">
        <v>18.73</v>
      </c>
      <c r="J10" s="35">
        <v>2.1800000000000002</v>
      </c>
      <c r="K10" s="36">
        <f t="shared" si="0"/>
        <v>98.230000000000018</v>
      </c>
      <c r="L10" s="33">
        <f t="shared" si="1"/>
        <v>130.57061245895997</v>
      </c>
      <c r="M10" s="12">
        <v>983.71235680965697</v>
      </c>
      <c r="N10" s="10">
        <v>4.0878490940447358</v>
      </c>
      <c r="O10" s="31">
        <f t="shared" si="2"/>
        <v>0.88250956897986355</v>
      </c>
      <c r="P10" s="13">
        <f t="shared" si="3"/>
        <v>3.8808212318477719E-3</v>
      </c>
      <c r="Q10" s="13">
        <f t="shared" si="4"/>
        <v>2.4323264025107885E-2</v>
      </c>
      <c r="R10" s="13">
        <f t="shared" si="5"/>
        <v>1.3289473684210526E-2</v>
      </c>
      <c r="S10" s="13">
        <f t="shared" si="6"/>
        <v>3.8413361169102295E-2</v>
      </c>
      <c r="T10" s="13">
        <f t="shared" si="7"/>
        <v>1.4096419509444602E-3</v>
      </c>
      <c r="U10" s="13">
        <f t="shared" si="8"/>
        <v>0.41230463904738279</v>
      </c>
      <c r="V10" s="13">
        <f t="shared" si="9"/>
        <v>0.3339871611982882</v>
      </c>
      <c r="W10" s="13">
        <f t="shared" si="10"/>
        <v>3.5172636334301392E-2</v>
      </c>
      <c r="X10" s="37">
        <f t="shared" si="11"/>
        <v>0.91477295969841022</v>
      </c>
    </row>
    <row r="11" spans="1:24" x14ac:dyDescent="0.2">
      <c r="A11" s="26" t="s">
        <v>16</v>
      </c>
      <c r="B11" s="15">
        <v>53.67</v>
      </c>
      <c r="C11" s="15">
        <v>0.47</v>
      </c>
      <c r="D11" s="15">
        <v>2.76</v>
      </c>
      <c r="E11" s="15">
        <v>1.93</v>
      </c>
      <c r="F11" s="15">
        <v>2.88</v>
      </c>
      <c r="G11" s="15">
        <v>0</v>
      </c>
      <c r="H11" s="15">
        <v>16.84</v>
      </c>
      <c r="I11" s="15">
        <v>18.329999999999998</v>
      </c>
      <c r="J11" s="35">
        <v>2.2999999999999998</v>
      </c>
      <c r="K11" s="36">
        <f t="shared" si="0"/>
        <v>99.179999999999993</v>
      </c>
      <c r="L11" s="33">
        <f t="shared" si="1"/>
        <v>131.93703398574615</v>
      </c>
      <c r="M11" s="12">
        <v>1026.0926415846511</v>
      </c>
      <c r="N11" s="10">
        <v>4.1327971705837552</v>
      </c>
      <c r="O11" s="31">
        <f t="shared" si="2"/>
        <v>0.8931602596105841</v>
      </c>
      <c r="P11" s="13">
        <f t="shared" si="3"/>
        <v>5.8838257386079115E-3</v>
      </c>
      <c r="Q11" s="13">
        <f t="shared" si="4"/>
        <v>2.7069438995684581E-2</v>
      </c>
      <c r="R11" s="13">
        <f t="shared" si="5"/>
        <v>1.2697368421052631E-2</v>
      </c>
      <c r="S11" s="13">
        <f t="shared" si="6"/>
        <v>4.0083507306889352E-2</v>
      </c>
      <c r="T11" s="13">
        <f t="shared" si="7"/>
        <v>0</v>
      </c>
      <c r="U11" s="13">
        <f t="shared" si="8"/>
        <v>0.41776234185065736</v>
      </c>
      <c r="V11" s="13">
        <f t="shared" si="9"/>
        <v>0.32685449358059915</v>
      </c>
      <c r="W11" s="13">
        <f t="shared" si="10"/>
        <v>3.7108744756373026E-2</v>
      </c>
      <c r="X11" s="37">
        <f t="shared" si="11"/>
        <v>0.91245195870914964</v>
      </c>
    </row>
    <row r="12" spans="1:24" x14ac:dyDescent="0.2">
      <c r="A12" s="26" t="s">
        <v>16</v>
      </c>
      <c r="B12" s="15">
        <v>53.15</v>
      </c>
      <c r="C12" s="15">
        <v>0.11</v>
      </c>
      <c r="D12" s="15">
        <v>2.0299999999999998</v>
      </c>
      <c r="E12" s="15">
        <v>1.59</v>
      </c>
      <c r="F12" s="15">
        <v>2.61</v>
      </c>
      <c r="G12" s="15">
        <v>0</v>
      </c>
      <c r="H12" s="15">
        <v>17.489999999999998</v>
      </c>
      <c r="I12" s="15">
        <v>19.87</v>
      </c>
      <c r="J12" s="35">
        <v>1.65</v>
      </c>
      <c r="K12" s="36">
        <f t="shared" si="0"/>
        <v>98.500000000000014</v>
      </c>
      <c r="L12" s="33">
        <f t="shared" si="1"/>
        <v>131.99447221439254</v>
      </c>
      <c r="M12" s="12">
        <v>990.23972957313322</v>
      </c>
      <c r="N12" s="10">
        <v>4.1346865859997548</v>
      </c>
      <c r="O12" s="31">
        <f t="shared" si="2"/>
        <v>0.88450657347312356</v>
      </c>
      <c r="P12" s="13">
        <f t="shared" si="3"/>
        <v>1.3770655983975965E-3</v>
      </c>
      <c r="Q12" s="13">
        <f t="shared" si="4"/>
        <v>1.9909768536681052E-2</v>
      </c>
      <c r="R12" s="13">
        <f t="shared" si="5"/>
        <v>1.0460526315789474E-2</v>
      </c>
      <c r="S12" s="13">
        <f t="shared" si="6"/>
        <v>3.6325678496868477E-2</v>
      </c>
      <c r="T12" s="13">
        <f t="shared" si="7"/>
        <v>0</v>
      </c>
      <c r="U12" s="13">
        <f t="shared" si="8"/>
        <v>0.43388737286033235</v>
      </c>
      <c r="V12" s="13">
        <f t="shared" si="9"/>
        <v>0.35431526390870188</v>
      </c>
      <c r="W12" s="13">
        <f t="shared" si="10"/>
        <v>2.6621490803484995E-2</v>
      </c>
      <c r="X12" s="37">
        <f t="shared" si="11"/>
        <v>0.9227463414892042</v>
      </c>
    </row>
    <row r="13" spans="1:24" x14ac:dyDescent="0.2">
      <c r="A13" s="26" t="s">
        <v>17</v>
      </c>
      <c r="B13" s="15">
        <v>53.81</v>
      </c>
      <c r="C13" s="15">
        <v>0.23</v>
      </c>
      <c r="D13" s="15">
        <v>2.4900000000000002</v>
      </c>
      <c r="E13" s="15">
        <v>1.26</v>
      </c>
      <c r="F13" s="15">
        <v>2.84</v>
      </c>
      <c r="G13" s="15">
        <v>0</v>
      </c>
      <c r="H13" s="15">
        <v>17.5</v>
      </c>
      <c r="I13" s="15">
        <v>19.14</v>
      </c>
      <c r="J13" s="35">
        <v>1.95</v>
      </c>
      <c r="K13" s="36">
        <f t="shared" si="0"/>
        <v>99.22</v>
      </c>
      <c r="L13" s="33">
        <f t="shared" si="1"/>
        <v>138.03644583166749</v>
      </c>
      <c r="M13" s="12">
        <v>1030.7244442119445</v>
      </c>
      <c r="N13" s="10">
        <v>4.3334357181469567</v>
      </c>
      <c r="O13" s="31">
        <f t="shared" si="2"/>
        <v>0.89549009818605418</v>
      </c>
      <c r="P13" s="13">
        <f t="shared" si="3"/>
        <v>2.8793189784677019E-3</v>
      </c>
      <c r="Q13" s="13">
        <f t="shared" si="4"/>
        <v>2.4421341702628486E-2</v>
      </c>
      <c r="R13" s="13">
        <f t="shared" si="5"/>
        <v>8.2894736842105271E-3</v>
      </c>
      <c r="S13" s="13">
        <f t="shared" si="6"/>
        <v>3.9526791927627002E-2</v>
      </c>
      <c r="T13" s="13">
        <f t="shared" si="7"/>
        <v>0</v>
      </c>
      <c r="U13" s="13">
        <f t="shared" si="8"/>
        <v>0.43413545026048123</v>
      </c>
      <c r="V13" s="13">
        <f t="shared" si="9"/>
        <v>0.3412981455064194</v>
      </c>
      <c r="W13" s="13">
        <f t="shared" si="10"/>
        <v>3.1461761858664089E-2</v>
      </c>
      <c r="X13" s="37">
        <f t="shared" si="11"/>
        <v>0.91655068019559494</v>
      </c>
    </row>
    <row r="14" spans="1:24" x14ac:dyDescent="0.2">
      <c r="A14" s="26" t="s">
        <v>17</v>
      </c>
      <c r="B14" s="15">
        <v>53.91</v>
      </c>
      <c r="C14" s="15">
        <v>0.47</v>
      </c>
      <c r="D14" s="15">
        <v>2.75</v>
      </c>
      <c r="E14" s="15">
        <v>1.1000000000000001</v>
      </c>
      <c r="F14" s="15">
        <v>2.99</v>
      </c>
      <c r="G14" s="15">
        <v>0</v>
      </c>
      <c r="H14" s="15">
        <v>17.27</v>
      </c>
      <c r="I14" s="15">
        <v>18.5</v>
      </c>
      <c r="J14" s="35">
        <v>2.06</v>
      </c>
      <c r="K14" s="36">
        <f t="shared" si="0"/>
        <v>99.05</v>
      </c>
      <c r="L14" s="33">
        <f t="shared" si="1"/>
        <v>139.18661486461025</v>
      </c>
      <c r="M14" s="12">
        <v>1064.504591811844</v>
      </c>
      <c r="N14" s="10">
        <v>4.371270225809547</v>
      </c>
      <c r="O14" s="31">
        <f t="shared" si="2"/>
        <v>0.89715426859710423</v>
      </c>
      <c r="P14" s="13">
        <f t="shared" si="3"/>
        <v>5.8838257386079115E-3</v>
      </c>
      <c r="Q14" s="13">
        <f t="shared" si="4"/>
        <v>2.6971361318163987E-2</v>
      </c>
      <c r="R14" s="13">
        <f t="shared" si="5"/>
        <v>7.2368421052631587E-3</v>
      </c>
      <c r="S14" s="13">
        <f t="shared" si="6"/>
        <v>4.1614474599860826E-2</v>
      </c>
      <c r="T14" s="13">
        <f t="shared" si="7"/>
        <v>0</v>
      </c>
      <c r="U14" s="13">
        <f t="shared" si="8"/>
        <v>0.42842967005705779</v>
      </c>
      <c r="V14" s="13">
        <f t="shared" si="9"/>
        <v>0.32988587731811697</v>
      </c>
      <c r="W14" s="13">
        <f t="shared" si="10"/>
        <v>3.3236527912229752E-2</v>
      </c>
      <c r="X14" s="37">
        <f t="shared" si="11"/>
        <v>0.9114668801368967</v>
      </c>
    </row>
    <row r="15" spans="1:24" x14ac:dyDescent="0.2">
      <c r="A15" s="26" t="s">
        <v>17</v>
      </c>
      <c r="B15" s="15">
        <v>53.92</v>
      </c>
      <c r="C15" s="15">
        <v>0.42</v>
      </c>
      <c r="D15" s="15">
        <v>2.77</v>
      </c>
      <c r="E15" s="15">
        <v>1.1000000000000001</v>
      </c>
      <c r="F15" s="15">
        <v>3.09</v>
      </c>
      <c r="G15" s="15">
        <v>0</v>
      </c>
      <c r="H15" s="15">
        <v>17.190000000000001</v>
      </c>
      <c r="I15" s="15">
        <v>18.510000000000002</v>
      </c>
      <c r="J15" s="35">
        <v>2.08</v>
      </c>
      <c r="K15" s="36">
        <f t="shared" si="0"/>
        <v>99.080000000000013</v>
      </c>
      <c r="L15" s="33">
        <f t="shared" si="1"/>
        <v>138.75426501256052</v>
      </c>
      <c r="M15" s="12">
        <v>1059.6245072173795</v>
      </c>
      <c r="N15" s="10">
        <v>4.3570481912026482</v>
      </c>
      <c r="O15" s="31">
        <f t="shared" si="2"/>
        <v>0.89732068563820933</v>
      </c>
      <c r="P15" s="13">
        <f t="shared" si="3"/>
        <v>5.2578868302453679E-3</v>
      </c>
      <c r="Q15" s="13">
        <f t="shared" si="4"/>
        <v>2.7167516673205182E-2</v>
      </c>
      <c r="R15" s="13">
        <f t="shared" si="5"/>
        <v>7.2368421052631587E-3</v>
      </c>
      <c r="S15" s="13">
        <f t="shared" si="6"/>
        <v>4.3006263048016705E-2</v>
      </c>
      <c r="T15" s="13">
        <f t="shared" si="7"/>
        <v>0</v>
      </c>
      <c r="U15" s="13">
        <f t="shared" si="8"/>
        <v>0.42644505085586704</v>
      </c>
      <c r="V15" s="13">
        <f t="shared" si="9"/>
        <v>0.33006419400855924</v>
      </c>
      <c r="W15" s="13">
        <f t="shared" si="10"/>
        <v>3.3559212649241693E-2</v>
      </c>
      <c r="X15" s="37">
        <f t="shared" si="11"/>
        <v>0.90839036599901424</v>
      </c>
    </row>
    <row r="16" spans="1:24" x14ac:dyDescent="0.2">
      <c r="A16" s="26" t="s">
        <v>17</v>
      </c>
      <c r="B16" s="15">
        <v>53.87</v>
      </c>
      <c r="C16" s="15">
        <v>0.49</v>
      </c>
      <c r="D16" s="15">
        <v>2.85</v>
      </c>
      <c r="E16" s="15">
        <v>1.1299999999999999</v>
      </c>
      <c r="F16" s="15">
        <v>3.13</v>
      </c>
      <c r="G16" s="15">
        <v>0</v>
      </c>
      <c r="H16" s="15">
        <v>17.2</v>
      </c>
      <c r="I16" s="15">
        <v>18.489999999999998</v>
      </c>
      <c r="J16" s="35">
        <v>2.15</v>
      </c>
      <c r="K16" s="36">
        <f t="shared" si="0"/>
        <v>99.31</v>
      </c>
      <c r="L16" s="33">
        <f t="shared" si="1"/>
        <v>137.0412305156851</v>
      </c>
      <c r="M16" s="12">
        <v>1047.8488074403931</v>
      </c>
      <c r="N16" s="10">
        <v>4.3006983722264831</v>
      </c>
      <c r="O16" s="31">
        <f t="shared" si="2"/>
        <v>0.89648860043268419</v>
      </c>
      <c r="P16" s="13">
        <f t="shared" si="3"/>
        <v>6.1342013019529294E-3</v>
      </c>
      <c r="Q16" s="13">
        <f t="shared" si="4"/>
        <v>2.7952138093369952E-2</v>
      </c>
      <c r="R16" s="13">
        <f t="shared" si="5"/>
        <v>7.4342105263157888E-3</v>
      </c>
      <c r="S16" s="13">
        <f t="shared" si="6"/>
        <v>4.3562978427279055E-2</v>
      </c>
      <c r="T16" s="13">
        <f t="shared" si="7"/>
        <v>0</v>
      </c>
      <c r="U16" s="13">
        <f t="shared" si="8"/>
        <v>0.42669312825601585</v>
      </c>
      <c r="V16" s="13">
        <f t="shared" si="9"/>
        <v>0.32970756062767476</v>
      </c>
      <c r="W16" s="13">
        <f t="shared" si="10"/>
        <v>3.468860922878348E-2</v>
      </c>
      <c r="X16" s="37">
        <f t="shared" si="11"/>
        <v>0.90736329032592955</v>
      </c>
    </row>
    <row r="17" spans="1:24" x14ac:dyDescent="0.2">
      <c r="A17" s="26" t="s">
        <v>17</v>
      </c>
      <c r="B17" s="15">
        <v>53.48</v>
      </c>
      <c r="C17" s="15">
        <v>0.37</v>
      </c>
      <c r="D17" s="15">
        <v>2.5299999999999998</v>
      </c>
      <c r="E17" s="15">
        <v>2.79</v>
      </c>
      <c r="F17" s="15">
        <v>3.04</v>
      </c>
      <c r="G17" s="15">
        <v>0</v>
      </c>
      <c r="H17" s="15">
        <v>16.48</v>
      </c>
      <c r="I17" s="15">
        <v>17.73</v>
      </c>
      <c r="J17" s="35">
        <v>2.4900000000000002</v>
      </c>
      <c r="K17" s="36">
        <f t="shared" si="0"/>
        <v>98.91</v>
      </c>
      <c r="L17" s="33">
        <f t="shared" si="1"/>
        <v>134.79822154531345</v>
      </c>
      <c r="M17" s="12">
        <v>1038.4747102362828</v>
      </c>
      <c r="N17" s="10">
        <v>4.2269151824116262</v>
      </c>
      <c r="O17" s="31">
        <f t="shared" si="2"/>
        <v>0.88999833582958887</v>
      </c>
      <c r="P17" s="13">
        <f t="shared" si="3"/>
        <v>4.6319479218828244E-3</v>
      </c>
      <c r="Q17" s="13">
        <f t="shared" si="4"/>
        <v>2.4813652412710867E-2</v>
      </c>
      <c r="R17" s="13">
        <f t="shared" si="5"/>
        <v>1.8355263157894736E-2</v>
      </c>
      <c r="S17" s="13">
        <f t="shared" si="6"/>
        <v>4.2310368823938765E-2</v>
      </c>
      <c r="T17" s="13">
        <f t="shared" si="7"/>
        <v>0</v>
      </c>
      <c r="U17" s="13">
        <f t="shared" si="8"/>
        <v>0.40883155544529892</v>
      </c>
      <c r="V17" s="13">
        <f t="shared" si="9"/>
        <v>0.31615549215406563</v>
      </c>
      <c r="W17" s="13">
        <f t="shared" si="10"/>
        <v>4.0174249757986454E-2</v>
      </c>
      <c r="X17" s="37">
        <f t="shared" si="11"/>
        <v>0.90621494800672009</v>
      </c>
    </row>
    <row r="18" spans="1:24" x14ac:dyDescent="0.2">
      <c r="A18" s="26" t="s">
        <v>17</v>
      </c>
      <c r="B18" s="15">
        <v>53.76</v>
      </c>
      <c r="C18" s="15">
        <v>0.35</v>
      </c>
      <c r="D18" s="15">
        <v>2.46</v>
      </c>
      <c r="E18" s="15">
        <v>2.1</v>
      </c>
      <c r="F18" s="15">
        <v>2.76</v>
      </c>
      <c r="G18" s="15">
        <v>0</v>
      </c>
      <c r="H18" s="15">
        <v>17.059999999999999</v>
      </c>
      <c r="I18" s="15">
        <v>18.63</v>
      </c>
      <c r="J18" s="35">
        <v>2.2599999999999998</v>
      </c>
      <c r="K18" s="36">
        <f t="shared" si="0"/>
        <v>99.38</v>
      </c>
      <c r="L18" s="33">
        <f t="shared" si="1"/>
        <v>137.2800419212995</v>
      </c>
      <c r="M18" s="12">
        <v>1014.7013768202252</v>
      </c>
      <c r="N18" s="10">
        <v>4.3085540105690621</v>
      </c>
      <c r="O18" s="31">
        <f t="shared" si="2"/>
        <v>0.89465801298052916</v>
      </c>
      <c r="P18" s="13">
        <f t="shared" si="3"/>
        <v>4.3815723585378065E-3</v>
      </c>
      <c r="Q18" s="13">
        <f t="shared" si="4"/>
        <v>2.4127108670066694E-2</v>
      </c>
      <c r="R18" s="13">
        <f t="shared" si="5"/>
        <v>1.3815789473684212E-2</v>
      </c>
      <c r="S18" s="13">
        <f t="shared" si="6"/>
        <v>3.8413361169102295E-2</v>
      </c>
      <c r="T18" s="13">
        <f t="shared" si="7"/>
        <v>0</v>
      </c>
      <c r="U18" s="13">
        <f t="shared" si="8"/>
        <v>0.42322004465393198</v>
      </c>
      <c r="V18" s="13">
        <f t="shared" si="9"/>
        <v>0.33220399429386588</v>
      </c>
      <c r="W18" s="13">
        <f t="shared" si="10"/>
        <v>3.6463375282349143E-2</v>
      </c>
      <c r="X18" s="37">
        <f t="shared" si="11"/>
        <v>0.91678816852386136</v>
      </c>
    </row>
    <row r="19" spans="1:24" x14ac:dyDescent="0.2">
      <c r="A19" s="26" t="s">
        <v>17</v>
      </c>
      <c r="B19" s="15">
        <v>53.37</v>
      </c>
      <c r="C19" s="15">
        <v>0.54</v>
      </c>
      <c r="D19" s="15">
        <v>2.86</v>
      </c>
      <c r="E19" s="15">
        <v>1.93</v>
      </c>
      <c r="F19" s="15">
        <v>2.92</v>
      </c>
      <c r="G19" s="15">
        <v>0</v>
      </c>
      <c r="H19" s="15">
        <v>16.79</v>
      </c>
      <c r="I19" s="15">
        <v>17.850000000000001</v>
      </c>
      <c r="J19" s="35">
        <v>2.4900000000000002</v>
      </c>
      <c r="K19" s="36">
        <f t="shared" si="0"/>
        <v>98.749999999999986</v>
      </c>
      <c r="L19" s="33">
        <f t="shared" si="1"/>
        <v>136.68099616928637</v>
      </c>
      <c r="M19" s="12">
        <v>1026.360027194796</v>
      </c>
      <c r="N19" s="10">
        <v>4.2888485582002094</v>
      </c>
      <c r="O19" s="31">
        <f t="shared" si="2"/>
        <v>0.88816774837743373</v>
      </c>
      <c r="P19" s="13">
        <f t="shared" si="3"/>
        <v>6.7601402103154738E-3</v>
      </c>
      <c r="Q19" s="13">
        <f t="shared" si="4"/>
        <v>2.8050215770890546E-2</v>
      </c>
      <c r="R19" s="13">
        <f t="shared" si="5"/>
        <v>1.2697368421052631E-2</v>
      </c>
      <c r="S19" s="13">
        <f t="shared" si="6"/>
        <v>4.0640222686151709E-2</v>
      </c>
      <c r="T19" s="13">
        <f t="shared" si="7"/>
        <v>0</v>
      </c>
      <c r="U19" s="13">
        <f t="shared" si="8"/>
        <v>0.41652195484991311</v>
      </c>
      <c r="V19" s="13">
        <f t="shared" si="9"/>
        <v>0.31829529243937238</v>
      </c>
      <c r="W19" s="13">
        <f t="shared" si="10"/>
        <v>4.0174249757986454E-2</v>
      </c>
      <c r="X19" s="37">
        <f t="shared" si="11"/>
        <v>0.91110326994856072</v>
      </c>
    </row>
    <row r="20" spans="1:24" x14ac:dyDescent="0.2">
      <c r="A20" s="26" t="s">
        <v>17</v>
      </c>
      <c r="B20" s="15">
        <v>52.79</v>
      </c>
      <c r="C20" s="15">
        <v>7.0000000000000007E-2</v>
      </c>
      <c r="D20" s="15">
        <v>1.9</v>
      </c>
      <c r="E20" s="15">
        <v>1.63</v>
      </c>
      <c r="F20" s="15">
        <v>2.41</v>
      </c>
      <c r="G20" s="15">
        <v>0</v>
      </c>
      <c r="H20" s="15">
        <v>17.690000000000001</v>
      </c>
      <c r="I20" s="15">
        <v>20.12</v>
      </c>
      <c r="J20" s="35">
        <v>1.62</v>
      </c>
      <c r="K20" s="36">
        <f t="shared" si="0"/>
        <v>98.23</v>
      </c>
      <c r="L20" s="33">
        <f t="shared" si="1"/>
        <v>131.34547708444538</v>
      </c>
      <c r="M20" s="12">
        <v>956.25171527040357</v>
      </c>
      <c r="N20" s="10">
        <v>4.1133380619883351</v>
      </c>
      <c r="O20" s="31">
        <f t="shared" si="2"/>
        <v>0.8785155599933433</v>
      </c>
      <c r="P20" s="13">
        <f t="shared" si="3"/>
        <v>8.7631447170756147E-4</v>
      </c>
      <c r="Q20" s="13">
        <f t="shared" si="4"/>
        <v>1.8634758728913299E-2</v>
      </c>
      <c r="R20" s="13">
        <f t="shared" si="5"/>
        <v>1.0723684210526316E-2</v>
      </c>
      <c r="S20" s="13">
        <f t="shared" si="6"/>
        <v>3.354210160055672E-2</v>
      </c>
      <c r="T20" s="13">
        <f t="shared" si="7"/>
        <v>0</v>
      </c>
      <c r="U20" s="13">
        <f t="shared" si="8"/>
        <v>0.43884892086330934</v>
      </c>
      <c r="V20" s="13">
        <f t="shared" si="9"/>
        <v>0.35877318116975754</v>
      </c>
      <c r="W20" s="13">
        <f t="shared" si="10"/>
        <v>2.613746369796709E-2</v>
      </c>
      <c r="X20" s="37">
        <f t="shared" si="11"/>
        <v>0.92899504858155424</v>
      </c>
    </row>
    <row r="21" spans="1:24" x14ac:dyDescent="0.2">
      <c r="A21" s="26" t="s">
        <v>17</v>
      </c>
      <c r="B21" s="15">
        <v>53.81</v>
      </c>
      <c r="C21" s="15">
        <v>0.48</v>
      </c>
      <c r="D21" s="15">
        <v>2.73</v>
      </c>
      <c r="E21" s="15">
        <v>1.85</v>
      </c>
      <c r="F21" s="15">
        <v>2.97</v>
      </c>
      <c r="G21" s="15">
        <v>0.12</v>
      </c>
      <c r="H21" s="15">
        <v>16.93</v>
      </c>
      <c r="I21" s="15">
        <v>18.39</v>
      </c>
      <c r="J21" s="35">
        <v>2.4</v>
      </c>
      <c r="K21" s="36">
        <f t="shared" si="0"/>
        <v>99.679999999999993</v>
      </c>
      <c r="L21" s="33">
        <f t="shared" si="1"/>
        <v>137.69578214028809</v>
      </c>
      <c r="M21" s="12">
        <v>1011.4673802624516</v>
      </c>
      <c r="N21" s="10">
        <v>4.322229675667371</v>
      </c>
      <c r="O21" s="31">
        <f t="shared" si="2"/>
        <v>0.89549009818605418</v>
      </c>
      <c r="P21" s="13">
        <f t="shared" si="3"/>
        <v>6.0090135202804209E-3</v>
      </c>
      <c r="Q21" s="13">
        <f t="shared" si="4"/>
        <v>2.6775205963122793E-2</v>
      </c>
      <c r="R21" s="13">
        <f t="shared" si="5"/>
        <v>1.2171052631578949E-2</v>
      </c>
      <c r="S21" s="13">
        <f t="shared" si="6"/>
        <v>4.1336116910229648E-2</v>
      </c>
      <c r="T21" s="13">
        <f t="shared" si="7"/>
        <v>1.6915703411333521E-3</v>
      </c>
      <c r="U21" s="13">
        <f t="shared" si="8"/>
        <v>0.41999503845199698</v>
      </c>
      <c r="V21" s="13">
        <f t="shared" si="9"/>
        <v>0.32792439372325249</v>
      </c>
      <c r="W21" s="13">
        <f t="shared" si="10"/>
        <v>3.8722168441432718E-2</v>
      </c>
      <c r="X21" s="37">
        <f t="shared" si="11"/>
        <v>0.91039816749906366</v>
      </c>
    </row>
    <row r="22" spans="1:24" x14ac:dyDescent="0.2">
      <c r="A22" s="26" t="s">
        <v>17</v>
      </c>
      <c r="B22" s="15">
        <v>54.28</v>
      </c>
      <c r="C22" s="15">
        <v>0.08</v>
      </c>
      <c r="D22" s="15">
        <v>2.0499999999999998</v>
      </c>
      <c r="E22" s="15">
        <v>1.58</v>
      </c>
      <c r="F22" s="15">
        <v>2.42</v>
      </c>
      <c r="G22" s="15">
        <v>0</v>
      </c>
      <c r="H22" s="15">
        <v>18.02</v>
      </c>
      <c r="I22" s="15">
        <v>19.38</v>
      </c>
      <c r="J22" s="35">
        <v>1.71</v>
      </c>
      <c r="K22" s="36">
        <f t="shared" si="0"/>
        <v>99.519999999999982</v>
      </c>
      <c r="L22" s="33">
        <f t="shared" si="1"/>
        <v>144.7465166879845</v>
      </c>
      <c r="M22" s="12">
        <v>1080.6840389897209</v>
      </c>
      <c r="N22" s="10">
        <v>4.5541617331573843</v>
      </c>
      <c r="O22" s="31">
        <f t="shared" si="2"/>
        <v>0.9033116991179897</v>
      </c>
      <c r="P22" s="13">
        <f t="shared" si="3"/>
        <v>1.0015022533800702E-3</v>
      </c>
      <c r="Q22" s="13">
        <f t="shared" si="4"/>
        <v>2.0105923891722242E-2</v>
      </c>
      <c r="R22" s="13">
        <f t="shared" si="5"/>
        <v>1.0394736842105264E-2</v>
      </c>
      <c r="S22" s="13">
        <f t="shared" si="6"/>
        <v>3.3681280445372302E-2</v>
      </c>
      <c r="T22" s="13">
        <f t="shared" si="7"/>
        <v>0</v>
      </c>
      <c r="U22" s="13">
        <f t="shared" si="8"/>
        <v>0.44703547506822122</v>
      </c>
      <c r="V22" s="13">
        <f t="shared" si="9"/>
        <v>0.34557774607703279</v>
      </c>
      <c r="W22" s="13">
        <f t="shared" si="10"/>
        <v>2.7589545014520815E-2</v>
      </c>
      <c r="X22" s="37">
        <f t="shared" si="11"/>
        <v>0.92993528921331747</v>
      </c>
    </row>
    <row r="23" spans="1:24" x14ac:dyDescent="0.2">
      <c r="A23" s="26" t="s">
        <v>17</v>
      </c>
      <c r="B23" s="15">
        <v>53.92</v>
      </c>
      <c r="C23" s="15">
        <v>0.53</v>
      </c>
      <c r="D23" s="15">
        <v>2.85</v>
      </c>
      <c r="E23" s="15">
        <v>1.76</v>
      </c>
      <c r="F23" s="15">
        <v>2.98</v>
      </c>
      <c r="G23" s="15">
        <v>0.09</v>
      </c>
      <c r="H23" s="15">
        <v>17.18</v>
      </c>
      <c r="I23" s="15">
        <v>18.3</v>
      </c>
      <c r="J23" s="35">
        <v>2.4300000000000002</v>
      </c>
      <c r="K23" s="36">
        <f t="shared" si="0"/>
        <v>100.04</v>
      </c>
      <c r="L23" s="33">
        <f t="shared" si="1"/>
        <v>137.32210521226548</v>
      </c>
      <c r="M23" s="12">
        <v>1022.6854899713419</v>
      </c>
      <c r="N23" s="10">
        <v>4.3099376714561011</v>
      </c>
      <c r="O23" s="31">
        <f t="shared" si="2"/>
        <v>0.89732068563820933</v>
      </c>
      <c r="P23" s="13">
        <f t="shared" si="3"/>
        <v>6.6349524286429653E-3</v>
      </c>
      <c r="Q23" s="13">
        <f t="shared" si="4"/>
        <v>2.7952138093369952E-2</v>
      </c>
      <c r="R23" s="13">
        <f t="shared" si="5"/>
        <v>1.1578947368421053E-2</v>
      </c>
      <c r="S23" s="13">
        <f t="shared" si="6"/>
        <v>4.1475295755045237E-2</v>
      </c>
      <c r="T23" s="13">
        <f t="shared" si="7"/>
        <v>1.268677755850014E-3</v>
      </c>
      <c r="U23" s="13">
        <f t="shared" si="8"/>
        <v>0.42619697345571816</v>
      </c>
      <c r="V23" s="13">
        <f t="shared" si="9"/>
        <v>0.3263195435092725</v>
      </c>
      <c r="W23" s="13">
        <f t="shared" si="10"/>
        <v>3.9206195546950637E-2</v>
      </c>
      <c r="X23" s="37">
        <f t="shared" si="11"/>
        <v>0.91131546921728268</v>
      </c>
    </row>
    <row r="24" spans="1:24" x14ac:dyDescent="0.2">
      <c r="A24" s="26" t="s">
        <v>18</v>
      </c>
      <c r="B24" s="15">
        <v>54.62</v>
      </c>
      <c r="C24" s="15">
        <v>0.37</v>
      </c>
      <c r="D24" s="15">
        <v>2.4700000000000002</v>
      </c>
      <c r="E24" s="15">
        <v>2.1</v>
      </c>
      <c r="F24" s="15">
        <v>2.86</v>
      </c>
      <c r="G24" s="15">
        <v>0.09</v>
      </c>
      <c r="H24" s="15">
        <v>16.55</v>
      </c>
      <c r="I24" s="15">
        <v>18.61</v>
      </c>
      <c r="J24" s="35">
        <v>1.97</v>
      </c>
      <c r="K24" s="36">
        <f t="shared" si="0"/>
        <v>99.64</v>
      </c>
      <c r="L24" s="33">
        <f t="shared" si="1"/>
        <v>132.39270677341895</v>
      </c>
      <c r="M24" s="12">
        <v>1080.7742107719243</v>
      </c>
      <c r="N24" s="10">
        <v>4.1477864070203605</v>
      </c>
      <c r="O24" s="31">
        <f t="shared" si="2"/>
        <v>0.90896987851555988</v>
      </c>
      <c r="P24" s="13">
        <f t="shared" si="3"/>
        <v>4.6319479218828244E-3</v>
      </c>
      <c r="Q24" s="13">
        <f t="shared" si="4"/>
        <v>2.4225186347587292E-2</v>
      </c>
      <c r="R24" s="13">
        <f t="shared" si="5"/>
        <v>1.3815789473684212E-2</v>
      </c>
      <c r="S24" s="13">
        <f t="shared" si="6"/>
        <v>3.980514961725818E-2</v>
      </c>
      <c r="T24" s="13">
        <f t="shared" si="7"/>
        <v>1.268677755850014E-3</v>
      </c>
      <c r="U24" s="13">
        <f t="shared" si="8"/>
        <v>0.41056809724634086</v>
      </c>
      <c r="V24" s="13">
        <f t="shared" si="9"/>
        <v>0.33184736091298145</v>
      </c>
      <c r="W24" s="13">
        <f t="shared" si="10"/>
        <v>3.1784446595676023E-2</v>
      </c>
      <c r="X24" s="37">
        <f t="shared" si="11"/>
        <v>0.9116174197857857</v>
      </c>
    </row>
    <row r="25" spans="1:24" x14ac:dyDescent="0.2">
      <c r="A25" s="26" t="s">
        <v>18</v>
      </c>
      <c r="B25" s="15">
        <v>54.36</v>
      </c>
      <c r="C25" s="15">
        <v>0.34</v>
      </c>
      <c r="D25" s="15">
        <v>1.72</v>
      </c>
      <c r="E25" s="15">
        <v>2.0299999999999998</v>
      </c>
      <c r="F25" s="15">
        <v>2.71</v>
      </c>
      <c r="G25" s="15">
        <v>0</v>
      </c>
      <c r="H25" s="15">
        <v>17.48</v>
      </c>
      <c r="I25" s="15">
        <v>20.6</v>
      </c>
      <c r="J25" s="35">
        <v>1.22</v>
      </c>
      <c r="K25" s="36">
        <f t="shared" si="0"/>
        <v>100.46000000000001</v>
      </c>
      <c r="L25" s="33">
        <f t="shared" si="1"/>
        <v>127.21658162778309</v>
      </c>
      <c r="M25" s="12">
        <v>1045.2411839978624</v>
      </c>
      <c r="N25" s="10">
        <v>3.9775191324928647</v>
      </c>
      <c r="O25" s="31">
        <f t="shared" si="2"/>
        <v>0.90464303544682967</v>
      </c>
      <c r="P25" s="13">
        <f t="shared" si="3"/>
        <v>4.2563845768652988E-3</v>
      </c>
      <c r="Q25" s="13">
        <f t="shared" si="4"/>
        <v>1.6869360533542568E-2</v>
      </c>
      <c r="R25" s="13">
        <f t="shared" si="5"/>
        <v>1.3355263157894736E-2</v>
      </c>
      <c r="S25" s="13">
        <f t="shared" si="6"/>
        <v>3.7717466945024355E-2</v>
      </c>
      <c r="T25" s="13">
        <f t="shared" si="7"/>
        <v>0</v>
      </c>
      <c r="U25" s="13">
        <f t="shared" si="8"/>
        <v>0.43363929546018354</v>
      </c>
      <c r="V25" s="13">
        <f t="shared" si="9"/>
        <v>0.36733238231098436</v>
      </c>
      <c r="W25" s="13">
        <f t="shared" si="10"/>
        <v>1.96837689577283E-2</v>
      </c>
      <c r="X25" s="37">
        <f t="shared" si="11"/>
        <v>0.9199810632766523</v>
      </c>
    </row>
    <row r="26" spans="1:24" x14ac:dyDescent="0.2">
      <c r="A26" s="26" t="s">
        <v>19</v>
      </c>
      <c r="B26" s="15">
        <v>52.6</v>
      </c>
      <c r="C26" s="15">
        <v>0.32</v>
      </c>
      <c r="D26" s="15">
        <v>2.5299999999999998</v>
      </c>
      <c r="E26" s="15">
        <v>2.69</v>
      </c>
      <c r="F26" s="15">
        <v>2.96</v>
      </c>
      <c r="G26" s="15">
        <v>0</v>
      </c>
      <c r="H26" s="15">
        <v>15.95</v>
      </c>
      <c r="I26" s="15">
        <v>18.63</v>
      </c>
      <c r="J26" s="35">
        <v>2.34</v>
      </c>
      <c r="K26" s="36">
        <f t="shared" si="0"/>
        <v>98.02</v>
      </c>
      <c r="L26" s="33">
        <f t="shared" si="1"/>
        <v>120.07826494613103</v>
      </c>
      <c r="M26" s="12">
        <v>931.03400145040382</v>
      </c>
      <c r="N26" s="10">
        <v>3.7427060837543102</v>
      </c>
      <c r="O26" s="31">
        <f t="shared" si="2"/>
        <v>0.87535363621234807</v>
      </c>
      <c r="P26" s="13">
        <f t="shared" si="3"/>
        <v>4.0060090135202809E-3</v>
      </c>
      <c r="Q26" s="13">
        <f t="shared" si="4"/>
        <v>2.4813652412710867E-2</v>
      </c>
      <c r="R26" s="13">
        <f t="shared" si="5"/>
        <v>1.7697368421052632E-2</v>
      </c>
      <c r="S26" s="13">
        <f t="shared" si="6"/>
        <v>4.1196938065414059E-2</v>
      </c>
      <c r="T26" s="13">
        <f t="shared" si="7"/>
        <v>0</v>
      </c>
      <c r="U26" s="13">
        <f t="shared" si="8"/>
        <v>0.39568345323741005</v>
      </c>
      <c r="V26" s="13">
        <f t="shared" si="9"/>
        <v>0.33220399429386588</v>
      </c>
      <c r="W26" s="13">
        <f t="shared" si="10"/>
        <v>3.7754114230396901E-2</v>
      </c>
      <c r="X26" s="37">
        <f t="shared" si="11"/>
        <v>0.90570202076920781</v>
      </c>
    </row>
    <row r="27" spans="1:24" x14ac:dyDescent="0.2">
      <c r="A27" s="26" t="s">
        <v>19</v>
      </c>
      <c r="B27" s="15">
        <v>52.35</v>
      </c>
      <c r="C27" s="15">
        <v>0.48</v>
      </c>
      <c r="D27" s="15">
        <v>2.81</v>
      </c>
      <c r="E27" s="15">
        <v>2.0099999999999998</v>
      </c>
      <c r="F27" s="15">
        <v>3.91</v>
      </c>
      <c r="G27" s="15">
        <v>0.16</v>
      </c>
      <c r="H27" s="15">
        <v>16.32</v>
      </c>
      <c r="I27" s="15">
        <v>17.63</v>
      </c>
      <c r="J27" s="35">
        <v>2.31</v>
      </c>
      <c r="K27" s="36">
        <f t="shared" si="0"/>
        <v>97.97999999999999</v>
      </c>
      <c r="L27" s="33">
        <f t="shared" si="1"/>
        <v>130.32114812503212</v>
      </c>
      <c r="M27" s="12">
        <v>1039.2889870333993</v>
      </c>
      <c r="N27" s="10">
        <v>4.0796430304286879</v>
      </c>
      <c r="O27" s="31">
        <f t="shared" si="2"/>
        <v>0.87119321018472284</v>
      </c>
      <c r="P27" s="13">
        <f t="shared" si="3"/>
        <v>6.0090135202804209E-3</v>
      </c>
      <c r="Q27" s="13">
        <f t="shared" si="4"/>
        <v>2.7559827383287567E-2</v>
      </c>
      <c r="R27" s="13">
        <f t="shared" si="5"/>
        <v>1.3223684210526315E-2</v>
      </c>
      <c r="S27" s="13">
        <f t="shared" si="6"/>
        <v>5.4418928322894924E-2</v>
      </c>
      <c r="T27" s="13">
        <f t="shared" si="7"/>
        <v>2.2554271215111362E-3</v>
      </c>
      <c r="U27" s="13">
        <f t="shared" si="8"/>
        <v>0.40486231704291736</v>
      </c>
      <c r="V27" s="13">
        <f t="shared" si="9"/>
        <v>0.31437232524964337</v>
      </c>
      <c r="W27" s="13">
        <f t="shared" si="10"/>
        <v>3.7270087124878996E-2</v>
      </c>
      <c r="X27" s="37">
        <f t="shared" si="11"/>
        <v>0.88151284453265477</v>
      </c>
    </row>
    <row r="28" spans="1:24" x14ac:dyDescent="0.2">
      <c r="A28" s="26" t="s">
        <v>22</v>
      </c>
      <c r="B28" s="15">
        <v>53.21</v>
      </c>
      <c r="C28" s="15">
        <v>0.42</v>
      </c>
      <c r="D28" s="15">
        <v>1.88</v>
      </c>
      <c r="E28" s="15">
        <v>0.52</v>
      </c>
      <c r="F28" s="15">
        <v>6.89</v>
      </c>
      <c r="G28" s="15">
        <v>0.15</v>
      </c>
      <c r="H28" s="15">
        <v>16.920000000000002</v>
      </c>
      <c r="I28" s="15">
        <v>20.12</v>
      </c>
      <c r="J28" s="35">
        <v>0.26</v>
      </c>
      <c r="K28" s="36">
        <f t="shared" si="0"/>
        <v>100.37000000000002</v>
      </c>
      <c r="L28" s="33">
        <f t="shared" si="1"/>
        <v>115.28071543763632</v>
      </c>
      <c r="M28" s="12">
        <v>1158.0224002000207</v>
      </c>
      <c r="N28" s="10">
        <v>3.5848919551854053</v>
      </c>
      <c r="O28" s="31">
        <f t="shared" si="2"/>
        <v>0.88550507571975368</v>
      </c>
      <c r="P28" s="13">
        <f t="shared" si="3"/>
        <v>5.2578868302453679E-3</v>
      </c>
      <c r="Q28" s="13">
        <f t="shared" si="4"/>
        <v>1.8438603373872108E-2</v>
      </c>
      <c r="R28" s="13">
        <f t="shared" si="5"/>
        <v>3.4210526315789475E-3</v>
      </c>
      <c r="S28" s="13">
        <f t="shared" si="6"/>
        <v>9.5894224077940154E-2</v>
      </c>
      <c r="T28" s="13">
        <f t="shared" si="7"/>
        <v>2.11446292641669E-3</v>
      </c>
      <c r="U28" s="13">
        <f t="shared" si="8"/>
        <v>0.41974696105184822</v>
      </c>
      <c r="V28" s="13">
        <f t="shared" si="9"/>
        <v>0.35877318116975754</v>
      </c>
      <c r="W28" s="13">
        <f t="shared" si="10"/>
        <v>4.1949015811552116E-3</v>
      </c>
      <c r="X28" s="37">
        <f>U28/(U28+S28)</f>
        <v>0.81402916050275675</v>
      </c>
    </row>
    <row r="29" spans="1:24" x14ac:dyDescent="0.2">
      <c r="A29" s="26" t="s">
        <v>21</v>
      </c>
      <c r="B29" s="15">
        <v>54.59</v>
      </c>
      <c r="C29" s="15">
        <v>0</v>
      </c>
      <c r="D29" s="15">
        <v>1.83</v>
      </c>
      <c r="E29" s="15">
        <v>0.8</v>
      </c>
      <c r="F29" s="15">
        <v>2.15</v>
      </c>
      <c r="G29" s="15">
        <v>0</v>
      </c>
      <c r="H29" s="15">
        <v>17.03</v>
      </c>
      <c r="I29" s="15">
        <v>22.47</v>
      </c>
      <c r="J29" s="35">
        <v>0.97</v>
      </c>
      <c r="K29" s="36">
        <f t="shared" si="0"/>
        <v>99.84</v>
      </c>
      <c r="L29" s="33">
        <f t="shared" si="1"/>
        <v>102.86449629253521</v>
      </c>
      <c r="M29" s="12">
        <v>837.60107029325843</v>
      </c>
      <c r="N29" s="10">
        <v>3.1764636938333952</v>
      </c>
      <c r="O29" s="31">
        <f t="shared" si="2"/>
        <v>0.90847062739224493</v>
      </c>
      <c r="P29" s="13">
        <f t="shared" si="3"/>
        <v>0</v>
      </c>
      <c r="Q29" s="13">
        <f t="shared" si="4"/>
        <v>1.7948214986269126E-2</v>
      </c>
      <c r="R29" s="13">
        <f t="shared" si="5"/>
        <v>5.263157894736842E-3</v>
      </c>
      <c r="S29" s="13">
        <f t="shared" si="6"/>
        <v>2.9923451635351428E-2</v>
      </c>
      <c r="T29" s="13">
        <f t="shared" si="7"/>
        <v>0</v>
      </c>
      <c r="U29" s="13">
        <f t="shared" si="8"/>
        <v>0.42247581245348548</v>
      </c>
      <c r="V29" s="13">
        <f t="shared" si="9"/>
        <v>0.40067760342368047</v>
      </c>
      <c r="W29" s="13">
        <f t="shared" si="10"/>
        <v>1.5650209745079059E-2</v>
      </c>
      <c r="X29" s="37">
        <f t="shared" si="11"/>
        <v>0.93385610010745856</v>
      </c>
    </row>
    <row r="30" spans="1:24" x14ac:dyDescent="0.2">
      <c r="A30" s="26" t="s">
        <v>21</v>
      </c>
      <c r="B30" s="15">
        <v>54.65</v>
      </c>
      <c r="C30" s="15">
        <v>0</v>
      </c>
      <c r="D30" s="15">
        <v>1.94</v>
      </c>
      <c r="E30" s="15">
        <v>0.8</v>
      </c>
      <c r="F30" s="15">
        <v>2.1800000000000002</v>
      </c>
      <c r="G30" s="15">
        <v>0.13</v>
      </c>
      <c r="H30" s="15">
        <v>16.809999999999999</v>
      </c>
      <c r="I30" s="15">
        <v>22.49</v>
      </c>
      <c r="J30" s="35">
        <v>0.96</v>
      </c>
      <c r="K30" s="36">
        <f t="shared" si="0"/>
        <v>99.95999999999998</v>
      </c>
      <c r="L30" s="33">
        <f t="shared" si="1"/>
        <v>99.151407936371172</v>
      </c>
      <c r="M30" s="12">
        <v>838.39642428067236</v>
      </c>
      <c r="N30" s="10">
        <v>3.0543226294858941</v>
      </c>
      <c r="O30" s="31">
        <f t="shared" si="2"/>
        <v>0.90946912963887494</v>
      </c>
      <c r="P30" s="13">
        <f t="shared" si="3"/>
        <v>0</v>
      </c>
      <c r="Q30" s="13">
        <f t="shared" si="4"/>
        <v>1.9027069438995684E-2</v>
      </c>
      <c r="R30" s="13">
        <f t="shared" si="5"/>
        <v>5.263157894736842E-3</v>
      </c>
      <c r="S30" s="13">
        <f t="shared" si="6"/>
        <v>3.0340988169798196E-2</v>
      </c>
      <c r="T30" s="13">
        <f t="shared" si="7"/>
        <v>1.8325345362277983E-3</v>
      </c>
      <c r="U30" s="13">
        <f t="shared" si="8"/>
        <v>0.4170181096502108</v>
      </c>
      <c r="V30" s="13">
        <f t="shared" si="9"/>
        <v>0.4010342368045649</v>
      </c>
      <c r="W30" s="13">
        <f t="shared" si="10"/>
        <v>1.5488867376573089E-2</v>
      </c>
      <c r="X30" s="37">
        <f t="shared" si="11"/>
        <v>0.93217755418935144</v>
      </c>
    </row>
    <row r="31" spans="1:24" x14ac:dyDescent="0.2">
      <c r="A31" s="26" t="s">
        <v>21</v>
      </c>
      <c r="B31" s="15">
        <v>54.36</v>
      </c>
      <c r="C31" s="15">
        <v>0</v>
      </c>
      <c r="D31" s="15">
        <v>1.65</v>
      </c>
      <c r="E31" s="15">
        <v>1.35</v>
      </c>
      <c r="F31" s="15">
        <v>1.78</v>
      </c>
      <c r="G31" s="15">
        <v>0</v>
      </c>
      <c r="H31" s="15">
        <v>17.739999999999998</v>
      </c>
      <c r="I31" s="15">
        <v>21.56</v>
      </c>
      <c r="J31" s="35">
        <v>0.91</v>
      </c>
      <c r="K31" s="36">
        <f t="shared" si="0"/>
        <v>99.35</v>
      </c>
      <c r="L31" s="33">
        <f t="shared" si="1"/>
        <v>121.92574067137419</v>
      </c>
      <c r="M31" s="12">
        <v>1003.4785257167183</v>
      </c>
      <c r="N31" s="10">
        <v>3.8034783115583615</v>
      </c>
      <c r="O31" s="31">
        <f t="shared" si="2"/>
        <v>0.90464303544682967</v>
      </c>
      <c r="P31" s="13">
        <f t="shared" si="3"/>
        <v>0</v>
      </c>
      <c r="Q31" s="13">
        <f t="shared" si="4"/>
        <v>1.6182816790898391E-2</v>
      </c>
      <c r="R31" s="13">
        <f t="shared" si="5"/>
        <v>8.8815789473684209E-3</v>
      </c>
      <c r="S31" s="13">
        <f t="shared" si="6"/>
        <v>2.4773834377174671E-2</v>
      </c>
      <c r="T31" s="13">
        <f t="shared" si="7"/>
        <v>0</v>
      </c>
      <c r="U31" s="13">
        <f t="shared" si="8"/>
        <v>0.44008930786405354</v>
      </c>
      <c r="V31" s="13">
        <f t="shared" si="9"/>
        <v>0.38445078459343796</v>
      </c>
      <c r="W31" s="13">
        <f t="shared" si="10"/>
        <v>1.4682155534043241E-2</v>
      </c>
      <c r="X31" s="37">
        <f t="shared" si="11"/>
        <v>0.94670725182096938</v>
      </c>
    </row>
    <row r="32" spans="1:24" x14ac:dyDescent="0.2">
      <c r="A32" s="27" t="s">
        <v>28</v>
      </c>
      <c r="B32" s="15"/>
      <c r="C32" s="15"/>
      <c r="D32" s="15"/>
      <c r="E32" s="15"/>
      <c r="F32" s="15"/>
      <c r="G32" s="15"/>
      <c r="H32" s="15"/>
      <c r="I32" s="15"/>
      <c r="J32" s="15"/>
      <c r="K32" s="10"/>
      <c r="L32" s="18"/>
      <c r="M32" s="12"/>
      <c r="N32" s="10"/>
      <c r="O32" s="13"/>
      <c r="P32" s="13"/>
      <c r="Q32" s="13"/>
      <c r="R32" s="13"/>
      <c r="S32" s="13"/>
      <c r="T32" s="13"/>
      <c r="U32" s="13"/>
      <c r="V32" s="13"/>
      <c r="W32" s="13"/>
      <c r="X32" s="10"/>
    </row>
    <row r="33" spans="1:24" x14ac:dyDescent="0.2">
      <c r="A33" s="26" t="s">
        <v>20</v>
      </c>
      <c r="B33" s="15">
        <v>55.02</v>
      </c>
      <c r="C33" s="15">
        <v>0.28999999999999998</v>
      </c>
      <c r="D33" s="15">
        <v>2.2200000000000002</v>
      </c>
      <c r="E33" s="15">
        <v>2.13</v>
      </c>
      <c r="F33" s="15">
        <v>2.66</v>
      </c>
      <c r="G33" s="15">
        <v>0.09</v>
      </c>
      <c r="H33" s="15">
        <v>15.91</v>
      </c>
      <c r="I33" s="15">
        <v>18.93</v>
      </c>
      <c r="J33" s="15">
        <v>2.35</v>
      </c>
      <c r="K33" s="10">
        <f t="shared" ref="K33:K44" si="12">SUM(B33:J33)</f>
        <v>99.6</v>
      </c>
      <c r="L33" s="16">
        <f t="shared" ref="L33:L44" si="13">30.4*N33+6.3</f>
        <v>150.5059810234836</v>
      </c>
      <c r="M33" s="12">
        <v>983.79999824297272</v>
      </c>
      <c r="N33" s="10">
        <v>4.7436177968251183</v>
      </c>
      <c r="O33" s="13">
        <f t="shared" ref="O33:O44" si="14">B33/60.09</f>
        <v>0.91562656015976041</v>
      </c>
      <c r="P33" s="13">
        <f t="shared" ref="P33:P44" si="15">C33/79.88</f>
        <v>3.630445668502754E-3</v>
      </c>
      <c r="Q33" s="13">
        <f t="shared" ref="Q33:Q44" si="16">D33/101.96</f>
        <v>2.1773244409572384E-2</v>
      </c>
      <c r="R33" s="13">
        <f t="shared" ref="R33:R44" si="17">E33/152</f>
        <v>1.4013157894736842E-2</v>
      </c>
      <c r="S33" s="13">
        <f t="shared" ref="S33:S44" si="18">F33/71.85</f>
        <v>3.7021572720946423E-2</v>
      </c>
      <c r="T33" s="13">
        <f t="shared" ref="T33:T44" si="19">G33/70.94</f>
        <v>1.268677755850014E-3</v>
      </c>
      <c r="U33" s="13">
        <f t="shared" ref="U33:U44" si="20">H33/40.31</f>
        <v>0.39469114363681468</v>
      </c>
      <c r="V33" s="13">
        <f t="shared" ref="V33:V44" si="21">I33/56.08</f>
        <v>0.33755349500713266</v>
      </c>
      <c r="W33" s="13">
        <f t="shared" ref="W33:W44" si="22">J33/61.98</f>
        <v>3.7915456598902872E-2</v>
      </c>
      <c r="X33" s="10">
        <f>U33/(U33+S33)</f>
        <v>0.9142448871247365</v>
      </c>
    </row>
    <row r="34" spans="1:24" x14ac:dyDescent="0.2">
      <c r="A34" s="26" t="s">
        <v>23</v>
      </c>
      <c r="B34" s="15">
        <v>54.32</v>
      </c>
      <c r="C34" s="15">
        <v>0.2</v>
      </c>
      <c r="D34" s="15">
        <v>1.31</v>
      </c>
      <c r="E34" s="15">
        <v>1.76</v>
      </c>
      <c r="F34" s="15">
        <v>3.03</v>
      </c>
      <c r="G34" s="15">
        <v>0</v>
      </c>
      <c r="H34" s="15">
        <v>17.100000000000001</v>
      </c>
      <c r="I34" s="15">
        <v>20.100000000000001</v>
      </c>
      <c r="J34" s="15">
        <v>1.64</v>
      </c>
      <c r="K34" s="10">
        <f t="shared" si="12"/>
        <v>99.46</v>
      </c>
      <c r="L34" s="16">
        <f t="shared" si="13"/>
        <v>173.01690900555039</v>
      </c>
      <c r="M34" s="12">
        <v>1012.0858392261391</v>
      </c>
      <c r="N34" s="10">
        <v>5.4841088488667893</v>
      </c>
      <c r="O34" s="13">
        <f t="shared" si="14"/>
        <v>0.90397736728240963</v>
      </c>
      <c r="P34" s="13">
        <f t="shared" si="15"/>
        <v>2.5037556334501754E-3</v>
      </c>
      <c r="Q34" s="13">
        <f t="shared" si="16"/>
        <v>1.2848175755198117E-2</v>
      </c>
      <c r="R34" s="13">
        <f t="shared" si="17"/>
        <v>1.1578947368421053E-2</v>
      </c>
      <c r="S34" s="13">
        <f t="shared" si="18"/>
        <v>4.2171189979123176E-2</v>
      </c>
      <c r="T34" s="13">
        <f t="shared" si="19"/>
        <v>0</v>
      </c>
      <c r="U34" s="13">
        <f t="shared" si="20"/>
        <v>0.42421235425452741</v>
      </c>
      <c r="V34" s="13">
        <f t="shared" si="21"/>
        <v>0.35841654778887305</v>
      </c>
      <c r="W34" s="13">
        <f t="shared" si="22"/>
        <v>2.6460148434979024E-2</v>
      </c>
      <c r="X34" s="10">
        <f t="shared" si="11"/>
        <v>0.90957830630920355</v>
      </c>
    </row>
    <row r="35" spans="1:24" x14ac:dyDescent="0.2">
      <c r="A35" s="26" t="s">
        <v>20</v>
      </c>
      <c r="B35" s="15">
        <v>54.94</v>
      </c>
      <c r="C35" s="15">
        <v>0.35</v>
      </c>
      <c r="D35" s="15">
        <v>2.14</v>
      </c>
      <c r="E35" s="15">
        <v>1.4</v>
      </c>
      <c r="F35" s="15">
        <v>3.48</v>
      </c>
      <c r="G35" s="15">
        <v>0.11</v>
      </c>
      <c r="H35" s="15">
        <v>17.07</v>
      </c>
      <c r="I35" s="15">
        <v>18.89</v>
      </c>
      <c r="J35" s="15">
        <v>2.0699999999999998</v>
      </c>
      <c r="K35" s="10">
        <f t="shared" si="12"/>
        <v>100.44999999999999</v>
      </c>
      <c r="L35" s="16">
        <f t="shared" si="13"/>
        <v>173.15355054761224</v>
      </c>
      <c r="M35" s="12">
        <v>1073.1966625049683</v>
      </c>
      <c r="N35" s="10">
        <v>5.4886036364346129</v>
      </c>
      <c r="O35" s="13">
        <f t="shared" si="14"/>
        <v>0.91429522383092021</v>
      </c>
      <c r="P35" s="13">
        <f t="shared" si="15"/>
        <v>4.3815723585378065E-3</v>
      </c>
      <c r="Q35" s="13">
        <f t="shared" si="16"/>
        <v>2.0988622989407613E-2</v>
      </c>
      <c r="R35" s="13">
        <f t="shared" si="17"/>
        <v>9.2105263157894728E-3</v>
      </c>
      <c r="S35" s="13">
        <f t="shared" si="18"/>
        <v>4.8434237995824636E-2</v>
      </c>
      <c r="T35" s="13">
        <f t="shared" si="19"/>
        <v>1.5506061460389062E-3</v>
      </c>
      <c r="U35" s="13">
        <f t="shared" si="20"/>
        <v>0.42346812205408085</v>
      </c>
      <c r="V35" s="13">
        <f t="shared" si="21"/>
        <v>0.3368402282453638</v>
      </c>
      <c r="W35" s="13">
        <f t="shared" si="22"/>
        <v>3.3397870280735723E-2</v>
      </c>
      <c r="X35" s="10">
        <f t="shared" si="11"/>
        <v>0.8973638572379623</v>
      </c>
    </row>
    <row r="36" spans="1:24" x14ac:dyDescent="0.2">
      <c r="A36" s="26" t="s">
        <v>24</v>
      </c>
      <c r="B36" s="15">
        <v>53.21</v>
      </c>
      <c r="C36" s="15">
        <v>0.42</v>
      </c>
      <c r="D36" s="15">
        <v>1.88</v>
      </c>
      <c r="E36" s="15">
        <v>0.52</v>
      </c>
      <c r="F36" s="15">
        <v>6.89</v>
      </c>
      <c r="G36" s="15">
        <v>0.15</v>
      </c>
      <c r="H36" s="15">
        <v>16.920000000000002</v>
      </c>
      <c r="I36" s="15">
        <v>20.12</v>
      </c>
      <c r="J36" s="15">
        <v>0.26</v>
      </c>
      <c r="K36" s="10">
        <f t="shared" si="12"/>
        <v>100.37000000000002</v>
      </c>
      <c r="L36" s="16">
        <f t="shared" si="13"/>
        <v>115.28071543763632</v>
      </c>
      <c r="M36" s="12">
        <v>1158.0224002000207</v>
      </c>
      <c r="N36" s="10">
        <v>3.5848919551854053</v>
      </c>
      <c r="O36" s="13">
        <f t="shared" si="14"/>
        <v>0.88550507571975368</v>
      </c>
      <c r="P36" s="13">
        <f t="shared" si="15"/>
        <v>5.2578868302453679E-3</v>
      </c>
      <c r="Q36" s="13">
        <f t="shared" si="16"/>
        <v>1.8438603373872108E-2</v>
      </c>
      <c r="R36" s="13">
        <f t="shared" si="17"/>
        <v>3.4210526315789475E-3</v>
      </c>
      <c r="S36" s="13">
        <f t="shared" si="18"/>
        <v>9.5894224077940154E-2</v>
      </c>
      <c r="T36" s="13">
        <f t="shared" si="19"/>
        <v>2.11446292641669E-3</v>
      </c>
      <c r="U36" s="13">
        <f t="shared" si="20"/>
        <v>0.41974696105184822</v>
      </c>
      <c r="V36" s="13">
        <f t="shared" si="21"/>
        <v>0.35877318116975754</v>
      </c>
      <c r="W36" s="13">
        <f t="shared" si="22"/>
        <v>4.1949015811552116E-3</v>
      </c>
      <c r="X36" s="10">
        <f t="shared" si="11"/>
        <v>0.81402916050275675</v>
      </c>
    </row>
    <row r="37" spans="1:24" x14ac:dyDescent="0.2">
      <c r="A37" s="26" t="s">
        <v>25</v>
      </c>
      <c r="B37" s="15">
        <v>55.49</v>
      </c>
      <c r="C37" s="15">
        <v>0.33</v>
      </c>
      <c r="D37" s="15">
        <v>2.98</v>
      </c>
      <c r="E37" s="15">
        <v>2.25</v>
      </c>
      <c r="F37" s="15">
        <v>3.83</v>
      </c>
      <c r="G37" s="15">
        <v>0.1</v>
      </c>
      <c r="H37" s="15">
        <v>14.67</v>
      </c>
      <c r="I37" s="15">
        <v>17.43</v>
      </c>
      <c r="J37" s="15">
        <v>3.03</v>
      </c>
      <c r="K37" s="10">
        <f t="shared" si="12"/>
        <v>100.10999999999999</v>
      </c>
      <c r="L37" s="16">
        <f t="shared" si="13"/>
        <v>154.13127535699286</v>
      </c>
      <c r="M37" s="12">
        <v>999.58541675498009</v>
      </c>
      <c r="N37" s="10">
        <v>4.8628708999010808</v>
      </c>
      <c r="O37" s="13">
        <f t="shared" si="14"/>
        <v>0.92344816109169581</v>
      </c>
      <c r="P37" s="13">
        <f t="shared" si="15"/>
        <v>4.1311967951927894E-3</v>
      </c>
      <c r="Q37" s="13">
        <f t="shared" si="16"/>
        <v>2.9227147901137701E-2</v>
      </c>
      <c r="R37" s="13">
        <f t="shared" si="17"/>
        <v>1.4802631578947368E-2</v>
      </c>
      <c r="S37" s="13">
        <f t="shared" si="18"/>
        <v>5.3305497564370218E-2</v>
      </c>
      <c r="T37" s="13">
        <f t="shared" si="19"/>
        <v>1.4096419509444602E-3</v>
      </c>
      <c r="U37" s="13">
        <f t="shared" si="20"/>
        <v>0.3639295460183577</v>
      </c>
      <c r="V37" s="13">
        <f t="shared" si="21"/>
        <v>0.31080599144079885</v>
      </c>
      <c r="W37" s="13">
        <f t="shared" si="22"/>
        <v>4.8886737657308811E-2</v>
      </c>
      <c r="X37" s="10">
        <f t="shared" si="11"/>
        <v>0.87224108237255249</v>
      </c>
    </row>
    <row r="38" spans="1:24" x14ac:dyDescent="0.2">
      <c r="A38" s="26" t="s">
        <v>25</v>
      </c>
      <c r="B38" s="15">
        <v>55.69</v>
      </c>
      <c r="C38" s="15">
        <v>0.3</v>
      </c>
      <c r="D38" s="15">
        <v>3.11</v>
      </c>
      <c r="E38" s="15">
        <v>2.35</v>
      </c>
      <c r="F38" s="15">
        <v>3.74</v>
      </c>
      <c r="G38" s="15">
        <v>0.1</v>
      </c>
      <c r="H38" s="15">
        <v>14.51</v>
      </c>
      <c r="I38" s="15">
        <v>17.440000000000001</v>
      </c>
      <c r="J38" s="15">
        <v>3.1</v>
      </c>
      <c r="K38" s="10">
        <f t="shared" si="12"/>
        <v>100.33999999999999</v>
      </c>
      <c r="L38" s="16">
        <f t="shared" si="13"/>
        <v>146.32012768802031</v>
      </c>
      <c r="M38" s="12">
        <v>986.48978398221993</v>
      </c>
      <c r="N38" s="10">
        <v>4.6059252528954051</v>
      </c>
      <c r="O38" s="13">
        <f t="shared" si="14"/>
        <v>0.9267765019137959</v>
      </c>
      <c r="P38" s="13">
        <f t="shared" si="15"/>
        <v>3.7556334501752629E-3</v>
      </c>
      <c r="Q38" s="13">
        <f t="shared" si="16"/>
        <v>3.0502157708905454E-2</v>
      </c>
      <c r="R38" s="13">
        <f t="shared" si="17"/>
        <v>1.5460526315789475E-2</v>
      </c>
      <c r="S38" s="13">
        <f t="shared" si="18"/>
        <v>5.2052887961029928E-2</v>
      </c>
      <c r="T38" s="13">
        <f t="shared" si="19"/>
        <v>1.4096419509444602E-3</v>
      </c>
      <c r="U38" s="13">
        <f t="shared" si="20"/>
        <v>0.35996030761597614</v>
      </c>
      <c r="V38" s="13">
        <f t="shared" si="21"/>
        <v>0.31098430813124112</v>
      </c>
      <c r="W38" s="13">
        <f t="shared" si="22"/>
        <v>5.0016134236850598E-2</v>
      </c>
      <c r="X38" s="10">
        <f t="shared" si="11"/>
        <v>0.87366208529284561</v>
      </c>
    </row>
    <row r="39" spans="1:24" x14ac:dyDescent="0.2">
      <c r="A39" s="26" t="s">
        <v>25</v>
      </c>
      <c r="B39" s="15">
        <v>55.15</v>
      </c>
      <c r="C39" s="15">
        <v>0.34</v>
      </c>
      <c r="D39" s="15">
        <v>3.23</v>
      </c>
      <c r="E39" s="15">
        <v>2.0099999999999998</v>
      </c>
      <c r="F39" s="15">
        <v>3.9</v>
      </c>
      <c r="G39" s="15">
        <v>0.06</v>
      </c>
      <c r="H39" s="15">
        <v>14.54</v>
      </c>
      <c r="I39" s="15">
        <v>17.239999999999998</v>
      </c>
      <c r="J39" s="15">
        <v>3.11</v>
      </c>
      <c r="K39" s="10">
        <f t="shared" si="12"/>
        <v>99.579999999999984</v>
      </c>
      <c r="L39" s="16">
        <f t="shared" si="13"/>
        <v>151.38773303507134</v>
      </c>
      <c r="M39" s="12">
        <v>987.29791116259162</v>
      </c>
      <c r="N39" s="10">
        <v>4.772622797206294</v>
      </c>
      <c r="O39" s="13">
        <f t="shared" si="14"/>
        <v>0.9177899816941254</v>
      </c>
      <c r="P39" s="13">
        <f t="shared" si="15"/>
        <v>4.2563845768652988E-3</v>
      </c>
      <c r="Q39" s="13">
        <f t="shared" si="16"/>
        <v>3.1679089839152609E-2</v>
      </c>
      <c r="R39" s="13">
        <f t="shared" si="17"/>
        <v>1.3223684210526315E-2</v>
      </c>
      <c r="S39" s="13">
        <f t="shared" si="18"/>
        <v>5.4279749478079335E-2</v>
      </c>
      <c r="T39" s="13">
        <f t="shared" si="19"/>
        <v>8.4578517056667607E-4</v>
      </c>
      <c r="U39" s="13">
        <f t="shared" si="20"/>
        <v>0.3607045398164227</v>
      </c>
      <c r="V39" s="13">
        <f t="shared" si="21"/>
        <v>0.30741797432239654</v>
      </c>
      <c r="W39" s="13">
        <f t="shared" si="22"/>
        <v>5.0177476605356569E-2</v>
      </c>
      <c r="X39" s="10">
        <f t="shared" si="11"/>
        <v>0.86920047125071132</v>
      </c>
    </row>
    <row r="40" spans="1:24" x14ac:dyDescent="0.2">
      <c r="A40" s="26" t="s">
        <v>25</v>
      </c>
      <c r="B40" s="15">
        <v>54.99</v>
      </c>
      <c r="C40" s="15">
        <v>0.36</v>
      </c>
      <c r="D40" s="15">
        <v>3.11</v>
      </c>
      <c r="E40" s="15">
        <v>2.23</v>
      </c>
      <c r="F40" s="15">
        <v>4.04</v>
      </c>
      <c r="G40" s="15">
        <v>0.08</v>
      </c>
      <c r="H40" s="15">
        <v>14.6</v>
      </c>
      <c r="I40" s="15">
        <v>17.2</v>
      </c>
      <c r="J40" s="15">
        <v>3.15</v>
      </c>
      <c r="K40" s="10">
        <f t="shared" si="12"/>
        <v>99.76</v>
      </c>
      <c r="L40" s="16">
        <f t="shared" si="13"/>
        <v>154.27223986888518</v>
      </c>
      <c r="M40" s="12">
        <v>982.63841513354623</v>
      </c>
      <c r="N40" s="10">
        <v>4.8675078904238545</v>
      </c>
      <c r="O40" s="13">
        <f t="shared" si="14"/>
        <v>0.91512730903644535</v>
      </c>
      <c r="P40" s="13">
        <f t="shared" si="15"/>
        <v>4.5067601402103159E-3</v>
      </c>
      <c r="Q40" s="13">
        <f t="shared" si="16"/>
        <v>3.0502157708905454E-2</v>
      </c>
      <c r="R40" s="13">
        <f t="shared" si="17"/>
        <v>1.4671052631578948E-2</v>
      </c>
      <c r="S40" s="13">
        <f t="shared" si="18"/>
        <v>5.6228253305497571E-2</v>
      </c>
      <c r="T40" s="13">
        <f t="shared" si="19"/>
        <v>1.1277135607555681E-3</v>
      </c>
      <c r="U40" s="13">
        <f t="shared" si="20"/>
        <v>0.36219300421731576</v>
      </c>
      <c r="V40" s="13">
        <f t="shared" si="21"/>
        <v>0.30670470756062768</v>
      </c>
      <c r="W40" s="13">
        <f t="shared" si="22"/>
        <v>5.0822846079380445E-2</v>
      </c>
      <c r="X40" s="10">
        <f t="shared" si="11"/>
        <v>0.86561807677175229</v>
      </c>
    </row>
    <row r="41" spans="1:24" x14ac:dyDescent="0.2">
      <c r="A41" s="26" t="s">
        <v>25</v>
      </c>
      <c r="B41" s="15">
        <v>54.97</v>
      </c>
      <c r="C41" s="15">
        <v>0.32</v>
      </c>
      <c r="D41" s="15">
        <v>2.98</v>
      </c>
      <c r="E41" s="15">
        <v>2.25</v>
      </c>
      <c r="F41" s="15">
        <v>3.79</v>
      </c>
      <c r="G41" s="15">
        <v>0.09</v>
      </c>
      <c r="H41" s="15">
        <v>14.54</v>
      </c>
      <c r="I41" s="15">
        <v>17.48</v>
      </c>
      <c r="J41" s="15">
        <v>3.02</v>
      </c>
      <c r="K41" s="10">
        <f t="shared" si="12"/>
        <v>99.44</v>
      </c>
      <c r="L41" s="16">
        <f t="shared" si="13"/>
        <v>149.82088606993452</v>
      </c>
      <c r="M41" s="12">
        <v>974.2757587827482</v>
      </c>
      <c r="N41" s="10">
        <v>4.7210817786162664</v>
      </c>
      <c r="O41" s="13">
        <f t="shared" si="14"/>
        <v>0.91479447495423527</v>
      </c>
      <c r="P41" s="13">
        <f t="shared" si="15"/>
        <v>4.0060090135202809E-3</v>
      </c>
      <c r="Q41" s="13">
        <f t="shared" si="16"/>
        <v>2.9227147901137701E-2</v>
      </c>
      <c r="R41" s="13">
        <f t="shared" si="17"/>
        <v>1.4802631578947368E-2</v>
      </c>
      <c r="S41" s="13">
        <f t="shared" si="18"/>
        <v>5.2748782185107868E-2</v>
      </c>
      <c r="T41" s="13">
        <f t="shared" si="19"/>
        <v>1.268677755850014E-3</v>
      </c>
      <c r="U41" s="13">
        <f t="shared" si="20"/>
        <v>0.3607045398164227</v>
      </c>
      <c r="V41" s="13">
        <f t="shared" si="21"/>
        <v>0.31169757489300998</v>
      </c>
      <c r="W41" s="13">
        <f t="shared" si="22"/>
        <v>4.872539528880284E-2</v>
      </c>
      <c r="X41" s="10">
        <f t="shared" si="11"/>
        <v>0.8724190147275861</v>
      </c>
    </row>
    <row r="42" spans="1:24" x14ac:dyDescent="0.2">
      <c r="A42" s="26" t="s">
        <v>25</v>
      </c>
      <c r="B42" s="15">
        <v>54.93</v>
      </c>
      <c r="C42" s="15">
        <v>0.33</v>
      </c>
      <c r="D42" s="15">
        <v>3.09</v>
      </c>
      <c r="E42" s="15">
        <v>2.0299999999999998</v>
      </c>
      <c r="F42" s="15">
        <v>4.0599999999999996</v>
      </c>
      <c r="G42" s="15">
        <v>0.1</v>
      </c>
      <c r="H42" s="15">
        <v>14.8</v>
      </c>
      <c r="I42" s="15">
        <v>17.25</v>
      </c>
      <c r="J42" s="15">
        <v>3.09</v>
      </c>
      <c r="K42" s="10">
        <f t="shared" si="12"/>
        <v>99.679999999999993</v>
      </c>
      <c r="L42" s="16">
        <f t="shared" si="13"/>
        <v>160.81400977039971</v>
      </c>
      <c r="M42" s="12">
        <v>993.99066243035975</v>
      </c>
      <c r="N42" s="10">
        <v>5.0826976898157801</v>
      </c>
      <c r="O42" s="13">
        <f t="shared" si="14"/>
        <v>0.91412880678981523</v>
      </c>
      <c r="P42" s="13">
        <f t="shared" si="15"/>
        <v>4.1311967951927894E-3</v>
      </c>
      <c r="Q42" s="13">
        <f t="shared" si="16"/>
        <v>3.0306002353864259E-2</v>
      </c>
      <c r="R42" s="13">
        <f t="shared" si="17"/>
        <v>1.3355263157894736E-2</v>
      </c>
      <c r="S42" s="13">
        <f t="shared" si="18"/>
        <v>5.6506610995128742E-2</v>
      </c>
      <c r="T42" s="13">
        <f t="shared" si="19"/>
        <v>1.4096419509444602E-3</v>
      </c>
      <c r="U42" s="13">
        <f t="shared" si="20"/>
        <v>0.36715455222029275</v>
      </c>
      <c r="V42" s="13">
        <f t="shared" si="21"/>
        <v>0.30759629101283881</v>
      </c>
      <c r="W42" s="13">
        <f t="shared" si="22"/>
        <v>4.9854791868344628E-2</v>
      </c>
      <c r="X42" s="10">
        <f t="shared" si="11"/>
        <v>0.86662310378825902</v>
      </c>
    </row>
    <row r="43" spans="1:24" x14ac:dyDescent="0.2">
      <c r="A43" s="26" t="s">
        <v>15</v>
      </c>
      <c r="B43" s="15">
        <v>53.64</v>
      </c>
      <c r="C43" s="15">
        <v>0.39</v>
      </c>
      <c r="D43" s="15">
        <v>2.5299999999999998</v>
      </c>
      <c r="E43" s="15">
        <v>2.25</v>
      </c>
      <c r="F43" s="15">
        <v>2.66</v>
      </c>
      <c r="G43" s="15">
        <v>0.11</v>
      </c>
      <c r="H43" s="15">
        <v>16.95</v>
      </c>
      <c r="I43" s="15">
        <v>18.61</v>
      </c>
      <c r="J43" s="15">
        <v>2.27</v>
      </c>
      <c r="K43" s="10">
        <f t="shared" si="12"/>
        <v>99.41</v>
      </c>
      <c r="L43" s="16">
        <f t="shared" si="13"/>
        <v>131.95356570611355</v>
      </c>
      <c r="M43" s="12">
        <v>1009.6259346981815</v>
      </c>
      <c r="N43" s="10">
        <v>4.1333409771747878</v>
      </c>
      <c r="O43" s="13">
        <f t="shared" si="14"/>
        <v>0.89266100848726904</v>
      </c>
      <c r="P43" s="13">
        <f t="shared" si="15"/>
        <v>4.8823234852278423E-3</v>
      </c>
      <c r="Q43" s="13">
        <f t="shared" si="16"/>
        <v>2.4813652412710867E-2</v>
      </c>
      <c r="R43" s="13">
        <f t="shared" si="17"/>
        <v>1.4802631578947368E-2</v>
      </c>
      <c r="S43" s="13">
        <f t="shared" si="18"/>
        <v>3.7021572720946423E-2</v>
      </c>
      <c r="T43" s="13">
        <f t="shared" si="19"/>
        <v>1.5506061460389062E-3</v>
      </c>
      <c r="U43" s="13">
        <f t="shared" si="20"/>
        <v>0.42049119325229467</v>
      </c>
      <c r="V43" s="13">
        <f t="shared" si="21"/>
        <v>0.33184736091298145</v>
      </c>
      <c r="W43" s="13">
        <f t="shared" si="22"/>
        <v>3.6624717650855114E-2</v>
      </c>
      <c r="X43" s="10">
        <f>U43/(U43+S43)</f>
        <v>0.91908078752252409</v>
      </c>
    </row>
    <row r="44" spans="1:24" x14ac:dyDescent="0.2">
      <c r="A44" s="26" t="s">
        <v>15</v>
      </c>
      <c r="B44" s="15">
        <v>52.84</v>
      </c>
      <c r="C44" s="15">
        <v>0.12</v>
      </c>
      <c r="D44" s="15">
        <v>3.6</v>
      </c>
      <c r="E44" s="15">
        <v>1.61</v>
      </c>
      <c r="F44" s="15">
        <v>1.81</v>
      </c>
      <c r="G44" s="15">
        <v>0</v>
      </c>
      <c r="H44" s="15">
        <v>17.28</v>
      </c>
      <c r="I44" s="15">
        <v>20.77</v>
      </c>
      <c r="J44" s="15">
        <v>1.27</v>
      </c>
      <c r="K44" s="10">
        <f t="shared" si="12"/>
        <v>99.3</v>
      </c>
      <c r="L44" s="16">
        <f t="shared" si="13"/>
        <v>87.887719741173683</v>
      </c>
      <c r="M44" s="12">
        <v>975.60213433529918</v>
      </c>
      <c r="N44" s="10">
        <v>2.6838065704333451</v>
      </c>
      <c r="O44" s="13">
        <f t="shared" si="14"/>
        <v>0.87934764519886832</v>
      </c>
      <c r="P44" s="13">
        <f t="shared" si="15"/>
        <v>1.5022533800701052E-3</v>
      </c>
      <c r="Q44" s="13">
        <f t="shared" si="16"/>
        <v>3.5307963907414676E-2</v>
      </c>
      <c r="R44" s="13">
        <f t="shared" si="17"/>
        <v>1.0592105263157896E-2</v>
      </c>
      <c r="S44" s="13">
        <f t="shared" si="18"/>
        <v>2.5191370911621436E-2</v>
      </c>
      <c r="T44" s="13">
        <f t="shared" si="19"/>
        <v>0</v>
      </c>
      <c r="U44" s="13">
        <f t="shared" si="20"/>
        <v>0.42867774745720666</v>
      </c>
      <c r="V44" s="13">
        <f t="shared" si="21"/>
        <v>0.37036376604850213</v>
      </c>
      <c r="W44" s="13">
        <f t="shared" si="22"/>
        <v>2.049048080025815E-2</v>
      </c>
      <c r="X44" s="10">
        <f>U44/(U44+S44)</f>
        <v>0.94449639798769003</v>
      </c>
    </row>
  </sheetData>
  <pageMargins left="0.7" right="0.7" top="0.75" bottom="0.75" header="0.3" footer="0.3"/>
  <pageSetup paperSize="9" orientation="portrait" r:id="rId1"/>
  <ignoredErrors>
    <ignoredError sqref="K6 K7:K44 O6:X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R1" sqref="R1"/>
    </sheetView>
  </sheetViews>
  <sheetFormatPr defaultColWidth="8.7109375" defaultRowHeight="15.75" x14ac:dyDescent="0.25"/>
  <cols>
    <col min="1" max="1" width="17.5703125" style="3" customWidth="1"/>
    <col min="2" max="2" width="8.7109375" style="3"/>
    <col min="3" max="11" width="8.7109375" style="2"/>
    <col min="12" max="12" width="10.42578125" style="2" customWidth="1"/>
    <col min="13" max="13" width="9.85546875" style="2" customWidth="1"/>
    <col min="14" max="14" width="10.42578125" style="2" customWidth="1"/>
    <col min="15" max="16384" width="8.7109375" style="2"/>
  </cols>
  <sheetData>
    <row r="1" spans="1:24" s="14" customFormat="1" ht="12.75" x14ac:dyDescent="0.2">
      <c r="A1" s="14" t="s">
        <v>124</v>
      </c>
    </row>
    <row r="2" spans="1:24" s="14" customFormat="1" ht="12.75" x14ac:dyDescent="0.2">
      <c r="A2" s="14" t="s">
        <v>123</v>
      </c>
    </row>
    <row r="3" spans="1:24" s="14" customFormat="1" ht="12.75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s="14" customFormat="1" ht="12.75" x14ac:dyDescent="0.2">
      <c r="A4" s="24" t="s">
        <v>109</v>
      </c>
      <c r="B4" s="22" t="s">
        <v>112</v>
      </c>
      <c r="C4" s="23"/>
      <c r="D4" s="23"/>
      <c r="E4" s="23"/>
      <c r="F4" s="23"/>
      <c r="G4" s="23"/>
      <c r="H4" s="23"/>
      <c r="I4" s="23"/>
      <c r="J4" s="23"/>
      <c r="K4" s="23"/>
      <c r="L4" s="29" t="s">
        <v>120</v>
      </c>
      <c r="M4" s="38"/>
      <c r="N4" s="28"/>
      <c r="O4" s="22" t="s">
        <v>114</v>
      </c>
      <c r="P4" s="23"/>
      <c r="Q4" s="23"/>
      <c r="R4" s="23"/>
      <c r="S4" s="23"/>
      <c r="T4" s="23"/>
      <c r="U4" s="23"/>
      <c r="V4" s="23"/>
      <c r="W4" s="23"/>
      <c r="X4" s="29" t="s">
        <v>115</v>
      </c>
    </row>
    <row r="5" spans="1:24" s="14" customFormat="1" ht="14.25" x14ac:dyDescent="0.25">
      <c r="A5" s="25"/>
      <c r="B5" s="9" t="s">
        <v>26</v>
      </c>
      <c r="C5" s="9" t="s">
        <v>27</v>
      </c>
      <c r="D5" s="9" t="s">
        <v>116</v>
      </c>
      <c r="E5" s="9" t="s">
        <v>117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118</v>
      </c>
      <c r="K5" s="9" t="s">
        <v>111</v>
      </c>
      <c r="L5" s="32" t="s">
        <v>113</v>
      </c>
      <c r="M5" s="10" t="s">
        <v>119</v>
      </c>
      <c r="N5" s="39" t="s">
        <v>110</v>
      </c>
      <c r="O5" s="11" t="s">
        <v>4</v>
      </c>
      <c r="P5" s="11" t="s">
        <v>5</v>
      </c>
      <c r="Q5" s="11" t="s">
        <v>6</v>
      </c>
      <c r="R5" s="11" t="s">
        <v>7</v>
      </c>
      <c r="S5" s="11" t="s">
        <v>8</v>
      </c>
      <c r="T5" s="11" t="s">
        <v>9</v>
      </c>
      <c r="U5" s="11" t="s">
        <v>10</v>
      </c>
      <c r="V5" s="11" t="s">
        <v>11</v>
      </c>
      <c r="W5" s="11" t="s">
        <v>12</v>
      </c>
      <c r="X5" s="30" t="s">
        <v>13</v>
      </c>
    </row>
    <row r="6" spans="1:24" x14ac:dyDescent="0.25">
      <c r="A6" s="40" t="s">
        <v>30</v>
      </c>
      <c r="B6" s="15">
        <v>54.14</v>
      </c>
      <c r="C6" s="15">
        <v>0.13</v>
      </c>
      <c r="D6" s="15">
        <v>2.11</v>
      </c>
      <c r="E6" s="15">
        <v>1.71</v>
      </c>
      <c r="F6" s="15">
        <v>1.69</v>
      </c>
      <c r="G6" s="15">
        <v>7.0000000000000007E-2</v>
      </c>
      <c r="H6" s="15">
        <v>15.9</v>
      </c>
      <c r="I6" s="15">
        <v>21.53</v>
      </c>
      <c r="J6" s="15">
        <v>1.6</v>
      </c>
      <c r="K6" s="10">
        <v>98.88</v>
      </c>
      <c r="L6" s="41">
        <f t="shared" ref="L6:L38" si="0">30.4*N6+6.3</f>
        <v>100.01624736247646</v>
      </c>
      <c r="M6" s="12">
        <v>729.14817209222622</v>
      </c>
      <c r="N6" s="39">
        <v>3.082771294818305</v>
      </c>
      <c r="O6" s="13">
        <v>0.9009818605425195</v>
      </c>
      <c r="P6" s="13">
        <v>1.627441161742614E-3</v>
      </c>
      <c r="Q6" s="13">
        <v>2.0694389956845822E-2</v>
      </c>
      <c r="R6" s="13">
        <v>1.125E-2</v>
      </c>
      <c r="S6" s="13">
        <v>2.3521224773834379E-2</v>
      </c>
      <c r="T6" s="13">
        <v>9.8674936566112213E-4</v>
      </c>
      <c r="U6" s="13">
        <v>0.39444306623666581</v>
      </c>
      <c r="V6" s="13">
        <v>0.38391583452211131</v>
      </c>
      <c r="W6" s="13">
        <v>2.5814778960955149E-2</v>
      </c>
      <c r="X6" s="42">
        <f t="shared" ref="X6:X27" si="1">U6/(U6+S6)</f>
        <v>0.94372431980500582</v>
      </c>
    </row>
    <row r="7" spans="1:24" x14ac:dyDescent="0.25">
      <c r="A7" s="40" t="s">
        <v>31</v>
      </c>
      <c r="B7" s="15">
        <v>52.09</v>
      </c>
      <c r="C7" s="15">
        <v>0.15</v>
      </c>
      <c r="D7" s="15">
        <v>2.2799999999999998</v>
      </c>
      <c r="E7" s="15">
        <v>1.89</v>
      </c>
      <c r="F7" s="15">
        <v>1.97</v>
      </c>
      <c r="G7" s="15">
        <v>0.06</v>
      </c>
      <c r="H7" s="15">
        <v>16.309999999999999</v>
      </c>
      <c r="I7" s="15">
        <v>21.13</v>
      </c>
      <c r="J7" s="15">
        <v>2.0299999999999998</v>
      </c>
      <c r="K7" s="10">
        <v>97.91</v>
      </c>
      <c r="L7" s="41">
        <f t="shared" si="0"/>
        <v>77.902079808514657</v>
      </c>
      <c r="M7" s="12">
        <v>413.25636265886209</v>
      </c>
      <c r="N7" s="39">
        <v>2.3553315726485087</v>
      </c>
      <c r="O7" s="13">
        <v>0.86686636711599263</v>
      </c>
      <c r="P7" s="13">
        <v>1.8778167250876315E-3</v>
      </c>
      <c r="Q7" s="13">
        <v>2.236171047469596E-2</v>
      </c>
      <c r="R7" s="13">
        <v>1.2434210526315789E-2</v>
      </c>
      <c r="S7" s="13">
        <v>2.7418232428670843E-2</v>
      </c>
      <c r="T7" s="13">
        <v>8.4578517056667607E-4</v>
      </c>
      <c r="U7" s="13">
        <v>0.40461423964276849</v>
      </c>
      <c r="V7" s="13">
        <v>0.37678316690442226</v>
      </c>
      <c r="W7" s="13">
        <v>3.275250080671184E-2</v>
      </c>
      <c r="X7" s="42">
        <f t="shared" si="1"/>
        <v>0.93653663971781942</v>
      </c>
    </row>
    <row r="8" spans="1:24" x14ac:dyDescent="0.25">
      <c r="A8" s="40" t="s">
        <v>32</v>
      </c>
      <c r="B8" s="15">
        <v>54.86</v>
      </c>
      <c r="C8" s="15">
        <v>0.2</v>
      </c>
      <c r="D8" s="15">
        <v>2.96</v>
      </c>
      <c r="E8" s="15">
        <v>1.54</v>
      </c>
      <c r="F8" s="15">
        <v>2.13</v>
      </c>
      <c r="G8" s="15">
        <v>0</v>
      </c>
      <c r="H8" s="15">
        <v>15.71</v>
      </c>
      <c r="I8" s="15">
        <v>20.81</v>
      </c>
      <c r="J8" s="15">
        <v>2.2999999999999998</v>
      </c>
      <c r="K8" s="10">
        <v>100.51</v>
      </c>
      <c r="L8" s="41">
        <f t="shared" si="0"/>
        <v>92.30258335973015</v>
      </c>
      <c r="M8" s="43">
        <v>675.32346466888373</v>
      </c>
      <c r="N8" s="39">
        <v>2.8290323473595445</v>
      </c>
      <c r="O8" s="44">
        <v>0.91296388750208013</v>
      </c>
      <c r="P8" s="44">
        <v>2.5037556334501754E-3</v>
      </c>
      <c r="Q8" s="44">
        <v>2.903099254609651E-2</v>
      </c>
      <c r="R8" s="44">
        <v>1.0131578947368422E-2</v>
      </c>
      <c r="S8" s="44">
        <v>2.9645093945720253E-2</v>
      </c>
      <c r="T8" s="44">
        <v>0</v>
      </c>
      <c r="U8" s="44">
        <v>0.38972959563383774</v>
      </c>
      <c r="V8" s="44">
        <v>0.37107703281027105</v>
      </c>
      <c r="W8" s="44">
        <v>3.7108744756373026E-2</v>
      </c>
      <c r="X8" s="42">
        <f t="shared" si="1"/>
        <v>0.92931119907250292</v>
      </c>
    </row>
    <row r="9" spans="1:24" x14ac:dyDescent="0.25">
      <c r="A9" s="40" t="s">
        <v>33</v>
      </c>
      <c r="B9" s="15">
        <v>54.865000000000002</v>
      </c>
      <c r="C9" s="15">
        <v>0.105</v>
      </c>
      <c r="D9" s="15">
        <v>1.877</v>
      </c>
      <c r="E9" s="15">
        <v>1.6160000000000001</v>
      </c>
      <c r="F9" s="15">
        <v>1.806</v>
      </c>
      <c r="G9" s="15">
        <v>6.8000000000000005E-2</v>
      </c>
      <c r="H9" s="15">
        <v>16.675000000000001</v>
      </c>
      <c r="I9" s="15">
        <v>21.408000000000001</v>
      </c>
      <c r="J9" s="15">
        <v>1.9319999999999999</v>
      </c>
      <c r="K9" s="10">
        <v>100.352</v>
      </c>
      <c r="L9" s="41">
        <f t="shared" si="0"/>
        <v>123.89338578390907</v>
      </c>
      <c r="M9" s="12">
        <v>704.16445105421008</v>
      </c>
      <c r="N9" s="39">
        <v>3.8682034797338511</v>
      </c>
      <c r="O9" s="13">
        <v>0.91304709602263268</v>
      </c>
      <c r="P9" s="13">
        <v>1.314471707561342E-3</v>
      </c>
      <c r="Q9" s="13">
        <v>1.840918007061593E-2</v>
      </c>
      <c r="R9" s="13">
        <v>1.0631578947368422E-2</v>
      </c>
      <c r="S9" s="13">
        <v>2.5135699373695201E-2</v>
      </c>
      <c r="T9" s="13">
        <v>9.5855652664223303E-4</v>
      </c>
      <c r="U9" s="13">
        <v>0.41366906474820142</v>
      </c>
      <c r="V9" s="13">
        <v>0.38174037089871615</v>
      </c>
      <c r="W9" s="13">
        <v>3.1171345595353339E-2</v>
      </c>
      <c r="X9" s="42">
        <f t="shared" si="1"/>
        <v>0.94271780657624604</v>
      </c>
    </row>
    <row r="10" spans="1:24" x14ac:dyDescent="0.25">
      <c r="A10" s="40" t="s">
        <v>34</v>
      </c>
      <c r="B10" s="15">
        <v>55.107999999999997</v>
      </c>
      <c r="C10" s="15">
        <v>0.16600000000000001</v>
      </c>
      <c r="D10" s="15">
        <v>2.4780000000000002</v>
      </c>
      <c r="E10" s="15">
        <v>1.87</v>
      </c>
      <c r="F10" s="15">
        <v>2.0550000000000002</v>
      </c>
      <c r="G10" s="15">
        <v>7.0000000000000007E-2</v>
      </c>
      <c r="H10" s="15">
        <v>15.996</v>
      </c>
      <c r="I10" s="15">
        <v>20.707000000000001</v>
      </c>
      <c r="J10" s="15">
        <v>2.4289999999999998</v>
      </c>
      <c r="K10" s="10">
        <v>100.87899999999999</v>
      </c>
      <c r="L10" s="41">
        <f t="shared" si="0"/>
        <v>112.05142316873923</v>
      </c>
      <c r="M10" s="12">
        <v>667.16524011431818</v>
      </c>
      <c r="N10" s="39">
        <v>3.4786652358137906</v>
      </c>
      <c r="O10" s="13">
        <v>0.9170910301214843</v>
      </c>
      <c r="P10" s="13">
        <v>2.0781171757636458E-3</v>
      </c>
      <c r="Q10" s="13">
        <v>2.4303648489603771E-2</v>
      </c>
      <c r="R10" s="13">
        <v>1.2302631578947369E-2</v>
      </c>
      <c r="S10" s="13">
        <v>2.8601252609603344E-2</v>
      </c>
      <c r="T10" s="13">
        <v>9.8674936566112213E-4</v>
      </c>
      <c r="U10" s="13">
        <v>0.39682460927809476</v>
      </c>
      <c r="V10" s="13">
        <v>0.36924037089871614</v>
      </c>
      <c r="W10" s="13">
        <v>3.9190061310100034E-2</v>
      </c>
      <c r="X10" s="42">
        <f t="shared" si="1"/>
        <v>0.93277030107503578</v>
      </c>
    </row>
    <row r="11" spans="1:24" x14ac:dyDescent="0.25">
      <c r="A11" s="40" t="s">
        <v>35</v>
      </c>
      <c r="B11" s="15">
        <v>55.401000000000003</v>
      </c>
      <c r="C11" s="15">
        <v>0.05</v>
      </c>
      <c r="D11" s="15">
        <v>2.5430000000000001</v>
      </c>
      <c r="E11" s="15">
        <v>2.0950000000000002</v>
      </c>
      <c r="F11" s="15">
        <v>1.74</v>
      </c>
      <c r="G11" s="15">
        <v>5.8000000000000003E-2</v>
      </c>
      <c r="H11" s="15">
        <v>15.961</v>
      </c>
      <c r="I11" s="15">
        <v>20.396999999999998</v>
      </c>
      <c r="J11" s="15">
        <v>2.69</v>
      </c>
      <c r="K11" s="10">
        <v>100.935</v>
      </c>
      <c r="L11" s="41">
        <f t="shared" si="0"/>
        <v>117.11077436798747</v>
      </c>
      <c r="M11" s="12">
        <v>637.88255388766208</v>
      </c>
      <c r="N11" s="39">
        <v>3.6450912621048515</v>
      </c>
      <c r="O11" s="13">
        <v>0.92196704942586116</v>
      </c>
      <c r="P11" s="13">
        <v>6.2593890836254386E-4</v>
      </c>
      <c r="Q11" s="13">
        <v>2.4941153393487646E-2</v>
      </c>
      <c r="R11" s="13">
        <v>1.3782894736842107E-2</v>
      </c>
      <c r="S11" s="13">
        <v>2.4217118997912318E-2</v>
      </c>
      <c r="T11" s="13">
        <v>8.1759233154778696E-4</v>
      </c>
      <c r="U11" s="13">
        <v>0.39595633837757377</v>
      </c>
      <c r="V11" s="13">
        <v>0.36371255349500714</v>
      </c>
      <c r="W11" s="13">
        <v>4.3401097128105845E-2</v>
      </c>
      <c r="X11" s="42">
        <f t="shared" si="1"/>
        <v>0.94236399617153643</v>
      </c>
    </row>
    <row r="12" spans="1:24" x14ac:dyDescent="0.25">
      <c r="A12" s="40" t="s">
        <v>36</v>
      </c>
      <c r="B12" s="15">
        <v>53.899000000000001</v>
      </c>
      <c r="C12" s="15">
        <v>3.4000000000000002E-2</v>
      </c>
      <c r="D12" s="15">
        <v>3.113</v>
      </c>
      <c r="E12" s="15">
        <v>1.3240000000000001</v>
      </c>
      <c r="F12" s="15">
        <v>1.4650000000000001</v>
      </c>
      <c r="G12" s="15">
        <v>4.7E-2</v>
      </c>
      <c r="H12" s="15">
        <v>16.254000000000001</v>
      </c>
      <c r="I12" s="15">
        <v>22.286000000000001</v>
      </c>
      <c r="J12" s="15">
        <v>1.401</v>
      </c>
      <c r="K12" s="10">
        <v>99.822999999999993</v>
      </c>
      <c r="L12" s="41">
        <f t="shared" si="0"/>
        <v>69.618688081133655</v>
      </c>
      <c r="M12" s="43">
        <v>676.66578557088769</v>
      </c>
      <c r="N12" s="39">
        <v>2.082851581616239</v>
      </c>
      <c r="O12" s="44">
        <v>0.89697120985188883</v>
      </c>
      <c r="P12" s="44">
        <v>4.2563845768652984E-4</v>
      </c>
      <c r="Q12" s="44">
        <v>3.0531581012161635E-2</v>
      </c>
      <c r="R12" s="44">
        <v>8.7105263157894741E-3</v>
      </c>
      <c r="S12" s="44">
        <v>2.0389700765483649E-2</v>
      </c>
      <c r="T12" s="44">
        <v>6.6253171694389624E-4</v>
      </c>
      <c r="U12" s="44">
        <v>0.40322500620193502</v>
      </c>
      <c r="V12" s="44">
        <v>0.39739657631954356</v>
      </c>
      <c r="W12" s="44">
        <v>2.2604065827686353E-2</v>
      </c>
      <c r="X12" s="42">
        <f t="shared" si="1"/>
        <v>0.95186734447571519</v>
      </c>
    </row>
    <row r="13" spans="1:24" x14ac:dyDescent="0.25">
      <c r="A13" s="40" t="s">
        <v>37</v>
      </c>
      <c r="B13" s="15">
        <v>54.843000000000004</v>
      </c>
      <c r="C13" s="15">
        <v>0.13200000000000001</v>
      </c>
      <c r="D13" s="15">
        <v>2.5350000000000001</v>
      </c>
      <c r="E13" s="15">
        <v>2.0470000000000002</v>
      </c>
      <c r="F13" s="15">
        <v>1.5549999999999999</v>
      </c>
      <c r="G13" s="15">
        <v>6.7000000000000004E-2</v>
      </c>
      <c r="H13" s="15">
        <v>16.184000000000001</v>
      </c>
      <c r="I13" s="15">
        <v>20.225999999999999</v>
      </c>
      <c r="J13" s="15">
        <v>2.6240000000000001</v>
      </c>
      <c r="K13" s="10">
        <v>100.21299999999999</v>
      </c>
      <c r="L13" s="41">
        <f t="shared" si="0"/>
        <v>118.04726803906674</v>
      </c>
      <c r="M13" s="12">
        <v>674.12562205856784</v>
      </c>
      <c r="N13" s="39">
        <v>3.6758969749693007</v>
      </c>
      <c r="O13" s="13">
        <v>0.91268097853220176</v>
      </c>
      <c r="P13" s="13">
        <v>1.6524787180771158E-3</v>
      </c>
      <c r="Q13" s="13">
        <v>2.486269125147117E-2</v>
      </c>
      <c r="R13" s="13">
        <v>1.3467105263157897E-2</v>
      </c>
      <c r="S13" s="13">
        <v>2.1642310368823938E-2</v>
      </c>
      <c r="T13" s="13">
        <v>9.4446010713278837E-4</v>
      </c>
      <c r="U13" s="13">
        <v>0.40148846440089309</v>
      </c>
      <c r="V13" s="13">
        <v>0.36066333808844508</v>
      </c>
      <c r="W13" s="13">
        <v>4.2336237495966447E-2</v>
      </c>
      <c r="X13" s="42">
        <f t="shared" si="1"/>
        <v>0.94885195863949523</v>
      </c>
    </row>
    <row r="14" spans="1:24" x14ac:dyDescent="0.25">
      <c r="A14" s="40" t="s">
        <v>38</v>
      </c>
      <c r="B14" s="15">
        <v>55.209000000000003</v>
      </c>
      <c r="C14" s="15">
        <v>4.7E-2</v>
      </c>
      <c r="D14" s="15">
        <v>1.952</v>
      </c>
      <c r="E14" s="15">
        <v>1.5660000000000001</v>
      </c>
      <c r="F14" s="15">
        <v>1.6890000000000001</v>
      </c>
      <c r="G14" s="15">
        <v>6.9000000000000006E-2</v>
      </c>
      <c r="H14" s="15">
        <v>16.503</v>
      </c>
      <c r="I14" s="15">
        <v>21.407</v>
      </c>
      <c r="J14" s="15">
        <v>1.962</v>
      </c>
      <c r="K14" s="10">
        <v>100.404</v>
      </c>
      <c r="L14" s="41">
        <f t="shared" si="0"/>
        <v>122.80329809029588</v>
      </c>
      <c r="M14" s="12">
        <v>704.355279221925</v>
      </c>
      <c r="N14" s="39">
        <v>3.8323453319176282</v>
      </c>
      <c r="O14" s="13">
        <v>0.91877184223664499</v>
      </c>
      <c r="P14" s="13">
        <v>5.8838257386079128E-4</v>
      </c>
      <c r="Q14" s="13">
        <v>1.9144762652020402E-2</v>
      </c>
      <c r="R14" s="13">
        <v>1.0302631578947369E-2</v>
      </c>
      <c r="S14" s="13">
        <v>2.3507306889352823E-2</v>
      </c>
      <c r="T14" s="13">
        <v>9.7265294615167758E-4</v>
      </c>
      <c r="U14" s="13">
        <v>0.40940213346564125</v>
      </c>
      <c r="V14" s="13">
        <v>0.38172253922967192</v>
      </c>
      <c r="W14" s="13">
        <v>3.1655372700871251E-2</v>
      </c>
      <c r="X14" s="42">
        <f t="shared" si="1"/>
        <v>0.94569925093322893</v>
      </c>
    </row>
    <row r="15" spans="1:24" x14ac:dyDescent="0.25">
      <c r="A15" s="40" t="s">
        <v>39</v>
      </c>
      <c r="B15" s="15">
        <v>54.454999999999998</v>
      </c>
      <c r="C15" s="15">
        <v>5.6000000000000001E-2</v>
      </c>
      <c r="D15" s="15">
        <v>1.46</v>
      </c>
      <c r="E15" s="15">
        <v>1.204</v>
      </c>
      <c r="F15" s="15">
        <v>1.466</v>
      </c>
      <c r="G15" s="15">
        <v>7.3999999999999996E-2</v>
      </c>
      <c r="H15" s="15">
        <v>16.992000000000001</v>
      </c>
      <c r="I15" s="15">
        <v>22.792000000000002</v>
      </c>
      <c r="J15" s="15">
        <v>1.1240000000000001</v>
      </c>
      <c r="K15" s="10">
        <v>99.62299999999999</v>
      </c>
      <c r="L15" s="41">
        <f t="shared" si="0"/>
        <v>104.64078510667709</v>
      </c>
      <c r="M15" s="12">
        <v>680.56321083884438</v>
      </c>
      <c r="N15" s="39">
        <v>3.2348942469301676</v>
      </c>
      <c r="O15" s="13">
        <v>0.90622399733732728</v>
      </c>
      <c r="P15" s="13">
        <v>7.0105157736604913E-4</v>
      </c>
      <c r="Q15" s="13">
        <v>1.4319340918007063E-2</v>
      </c>
      <c r="R15" s="13">
        <v>7.9210526315789467E-3</v>
      </c>
      <c r="S15" s="13">
        <v>2.0403618649965205E-2</v>
      </c>
      <c r="T15" s="13">
        <v>1.0431350436989006E-3</v>
      </c>
      <c r="U15" s="13">
        <v>0.42153311833291984</v>
      </c>
      <c r="V15" s="13">
        <v>0.40641940085592015</v>
      </c>
      <c r="W15" s="13">
        <v>1.8134882220070994E-2</v>
      </c>
      <c r="X15" s="42">
        <f t="shared" si="1"/>
        <v>0.95383135878392622</v>
      </c>
    </row>
    <row r="16" spans="1:24" x14ac:dyDescent="0.25">
      <c r="A16" s="40">
        <v>126</v>
      </c>
      <c r="B16" s="15">
        <v>54.238</v>
      </c>
      <c r="C16" s="15">
        <v>0.13200000000000001</v>
      </c>
      <c r="D16" s="15">
        <v>2.25</v>
      </c>
      <c r="E16" s="15">
        <v>1.837</v>
      </c>
      <c r="F16" s="15">
        <v>1.98</v>
      </c>
      <c r="G16" s="15">
        <v>7.1999999999999995E-2</v>
      </c>
      <c r="H16" s="15">
        <v>15.702999999999999</v>
      </c>
      <c r="I16" s="15">
        <v>20.794</v>
      </c>
      <c r="J16" s="15">
        <v>2.1549999999999998</v>
      </c>
      <c r="K16" s="10">
        <v>99.161000000000001</v>
      </c>
      <c r="L16" s="41">
        <f t="shared" si="0"/>
        <v>107.66993956539895</v>
      </c>
      <c r="M16" s="12">
        <v>662.00594736387768</v>
      </c>
      <c r="N16" s="39">
        <v>3.3345374857039132</v>
      </c>
      <c r="O16" s="13">
        <v>0.90261274754534859</v>
      </c>
      <c r="P16" s="13">
        <v>1.6524787180771158E-3</v>
      </c>
      <c r="Q16" s="13">
        <v>2.2067477442134172E-2</v>
      </c>
      <c r="R16" s="13">
        <v>1.2085526315789474E-2</v>
      </c>
      <c r="S16" s="13">
        <v>2.7557411273486432E-2</v>
      </c>
      <c r="T16" s="13">
        <v>1.0149422046800112E-3</v>
      </c>
      <c r="U16" s="13">
        <v>0.38955594145373351</v>
      </c>
      <c r="V16" s="13">
        <v>0.37079172610556349</v>
      </c>
      <c r="W16" s="13">
        <v>3.4769280413036459E-2</v>
      </c>
      <c r="X16" s="42">
        <f t="shared" si="1"/>
        <v>0.93393303980007525</v>
      </c>
    </row>
    <row r="17" spans="1:24" x14ac:dyDescent="0.25">
      <c r="A17" s="40">
        <v>244</v>
      </c>
      <c r="B17" s="15">
        <v>55.734999999999999</v>
      </c>
      <c r="C17" s="15">
        <v>0.17199999999999999</v>
      </c>
      <c r="D17" s="15">
        <v>2.415</v>
      </c>
      <c r="E17" s="15">
        <v>1.734</v>
      </c>
      <c r="F17" s="15">
        <v>2.1150000000000002</v>
      </c>
      <c r="G17" s="15">
        <v>0.06</v>
      </c>
      <c r="H17" s="15">
        <v>15.833</v>
      </c>
      <c r="I17" s="15">
        <v>20.51</v>
      </c>
      <c r="J17" s="15">
        <v>2.1360000000000001</v>
      </c>
      <c r="K17" s="10">
        <v>100.71000000000001</v>
      </c>
      <c r="L17" s="41">
        <f t="shared" si="0"/>
        <v>121.72767664636036</v>
      </c>
      <c r="M17" s="12">
        <v>846.32544820468217</v>
      </c>
      <c r="N17" s="39">
        <v>3.7969630475776439</v>
      </c>
      <c r="O17" s="13">
        <v>0.92752537859876849</v>
      </c>
      <c r="P17" s="13">
        <v>2.1532298447671508E-3</v>
      </c>
      <c r="Q17" s="13">
        <v>2.3685759121224011E-2</v>
      </c>
      <c r="R17" s="13">
        <v>1.1407894736842105E-2</v>
      </c>
      <c r="S17" s="13">
        <v>2.9436325678496873E-2</v>
      </c>
      <c r="T17" s="13">
        <v>8.4578517056667607E-4</v>
      </c>
      <c r="U17" s="13">
        <v>0.39278094765566857</v>
      </c>
      <c r="V17" s="13">
        <v>0.36572753209700432</v>
      </c>
      <c r="W17" s="13">
        <v>3.4462729912875127E-2</v>
      </c>
      <c r="X17" s="42">
        <f t="shared" si="1"/>
        <v>0.93028156937767115</v>
      </c>
    </row>
    <row r="18" spans="1:24" x14ac:dyDescent="0.25">
      <c r="A18" s="40">
        <v>133</v>
      </c>
      <c r="B18" s="15">
        <v>54.567</v>
      </c>
      <c r="C18" s="15">
        <v>0.129</v>
      </c>
      <c r="D18" s="15">
        <v>2.67</v>
      </c>
      <c r="E18" s="15">
        <v>1.26</v>
      </c>
      <c r="F18" s="15">
        <v>2.2519999999999998</v>
      </c>
      <c r="G18" s="15">
        <v>7.0000000000000007E-2</v>
      </c>
      <c r="H18" s="15">
        <v>15.926</v>
      </c>
      <c r="I18" s="15">
        <v>21.001999999999999</v>
      </c>
      <c r="J18" s="15">
        <v>2</v>
      </c>
      <c r="K18" s="10">
        <v>99.875999999999991</v>
      </c>
      <c r="L18" s="41">
        <f t="shared" si="0"/>
        <v>98.275060228386266</v>
      </c>
      <c r="M18" s="12">
        <v>729.99606990047005</v>
      </c>
      <c r="N18" s="39">
        <v>3.0254954022495486</v>
      </c>
      <c r="O18" s="13">
        <v>0.90808786819770337</v>
      </c>
      <c r="P18" s="13">
        <v>1.6149223835753633E-3</v>
      </c>
      <c r="Q18" s="13">
        <v>2.6186739897999217E-2</v>
      </c>
      <c r="R18" s="13">
        <v>8.2894736842105271E-3</v>
      </c>
      <c r="S18" s="13">
        <v>3.1343075852470426E-2</v>
      </c>
      <c r="T18" s="13">
        <v>9.8674936566112213E-4</v>
      </c>
      <c r="U18" s="13">
        <v>0.39508806747705283</v>
      </c>
      <c r="V18" s="13">
        <v>0.37450071326676176</v>
      </c>
      <c r="W18" s="13">
        <v>3.2268473701193935E-2</v>
      </c>
      <c r="X18" s="42">
        <f t="shared" si="1"/>
        <v>0.92649909289516841</v>
      </c>
    </row>
    <row r="19" spans="1:24" x14ac:dyDescent="0.25">
      <c r="A19" s="40" t="s">
        <v>40</v>
      </c>
      <c r="B19" s="15">
        <v>53.292999999999999</v>
      </c>
      <c r="C19" s="15">
        <v>7.0000000000000007E-2</v>
      </c>
      <c r="D19" s="15">
        <v>2.7280000000000002</v>
      </c>
      <c r="E19" s="15">
        <v>1.355</v>
      </c>
      <c r="F19" s="15">
        <v>1.369</v>
      </c>
      <c r="G19" s="15">
        <v>5.6000000000000001E-2</v>
      </c>
      <c r="H19" s="15">
        <v>16.641999999999999</v>
      </c>
      <c r="I19" s="15">
        <v>22.852</v>
      </c>
      <c r="J19" s="15">
        <v>1.0469999999999999</v>
      </c>
      <c r="K19" s="10">
        <v>99.411999999999992</v>
      </c>
      <c r="L19" s="41">
        <f t="shared" si="0"/>
        <v>69.829827625126725</v>
      </c>
      <c r="M19" s="12">
        <v>659.9984029536123</v>
      </c>
      <c r="N19" s="39">
        <v>2.0897969613528531</v>
      </c>
      <c r="O19" s="13">
        <v>0.88688633716092524</v>
      </c>
      <c r="P19" s="13">
        <v>8.7631447170756147E-4</v>
      </c>
      <c r="Q19" s="13">
        <v>2.6755590427618679E-2</v>
      </c>
      <c r="R19" s="13">
        <v>8.9144736842105259E-3</v>
      </c>
      <c r="S19" s="13">
        <v>1.9053583855254002E-2</v>
      </c>
      <c r="T19" s="13">
        <v>7.8939949252889775E-4</v>
      </c>
      <c r="U19" s="13">
        <v>0.41285040932771022</v>
      </c>
      <c r="V19" s="13">
        <v>0.4074893009985735</v>
      </c>
      <c r="W19" s="13">
        <v>1.6892545982575023E-2</v>
      </c>
      <c r="X19" s="42">
        <f t="shared" si="1"/>
        <v>0.95588467771544194</v>
      </c>
    </row>
    <row r="20" spans="1:24" x14ac:dyDescent="0.25">
      <c r="A20" s="40" t="s">
        <v>41</v>
      </c>
      <c r="B20" s="45">
        <v>54.109000000000002</v>
      </c>
      <c r="C20" s="45">
        <v>5.0000000000000001E-3</v>
      </c>
      <c r="D20" s="45">
        <v>2.851</v>
      </c>
      <c r="E20" s="45">
        <v>1.2290000000000001</v>
      </c>
      <c r="F20" s="45">
        <v>1.484</v>
      </c>
      <c r="G20" s="45">
        <v>5.3999999999999999E-2</v>
      </c>
      <c r="H20" s="45">
        <v>16.506</v>
      </c>
      <c r="I20" s="45">
        <v>22.943999999999999</v>
      </c>
      <c r="J20" s="45">
        <v>1.212</v>
      </c>
      <c r="K20" s="10">
        <v>100.39400000000001</v>
      </c>
      <c r="L20" s="41">
        <f t="shared" si="0"/>
        <v>65.620932634178459</v>
      </c>
      <c r="M20" s="12">
        <v>616.8316228739958</v>
      </c>
      <c r="N20" s="39">
        <v>1.9513464682295545</v>
      </c>
      <c r="O20" s="13">
        <v>0.90046596771509402</v>
      </c>
      <c r="P20" s="13">
        <v>6.2593890836254388E-5</v>
      </c>
      <c r="Q20" s="13">
        <v>2.7961945861122009E-2</v>
      </c>
      <c r="R20" s="13">
        <v>8.0855263157894736E-3</v>
      </c>
      <c r="S20" s="13">
        <v>2.0654140570633264E-2</v>
      </c>
      <c r="T20" s="13">
        <v>7.6120665351000843E-4</v>
      </c>
      <c r="U20" s="13">
        <v>0.40947655668568594</v>
      </c>
      <c r="V20" s="13">
        <v>0.40912981455064196</v>
      </c>
      <c r="W20" s="13">
        <v>1.9554695062923524E-2</v>
      </c>
      <c r="X20" s="42">
        <f t="shared" si="1"/>
        <v>0.95198170997238718</v>
      </c>
    </row>
    <row r="21" spans="1:24" x14ac:dyDescent="0.25">
      <c r="A21" s="40" t="s">
        <v>45</v>
      </c>
      <c r="B21" s="15">
        <v>52.923999999999999</v>
      </c>
      <c r="C21" s="15">
        <v>0</v>
      </c>
      <c r="D21" s="15">
        <v>2.847</v>
      </c>
      <c r="E21" s="15">
        <v>1.1339999999999999</v>
      </c>
      <c r="F21" s="15">
        <v>1.482</v>
      </c>
      <c r="G21" s="15">
        <v>6.3E-2</v>
      </c>
      <c r="H21" s="15">
        <v>16.79</v>
      </c>
      <c r="I21" s="15">
        <v>22.863</v>
      </c>
      <c r="J21" s="15">
        <v>1.0529999999999999</v>
      </c>
      <c r="K21" s="10">
        <v>99.156000000000006</v>
      </c>
      <c r="L21" s="41">
        <f t="shared" si="0"/>
        <v>62.91450368386645</v>
      </c>
      <c r="M21" s="43">
        <v>624.05624431662113</v>
      </c>
      <c r="N21" s="39">
        <v>1.862319200127186</v>
      </c>
      <c r="O21" s="44">
        <v>0.88074554834415042</v>
      </c>
      <c r="P21" s="44">
        <v>0</v>
      </c>
      <c r="Q21" s="44">
        <v>2.7922714790113771E-2</v>
      </c>
      <c r="R21" s="44">
        <v>7.460526315789473E-3</v>
      </c>
      <c r="S21" s="44">
        <v>2.0626304801670148E-2</v>
      </c>
      <c r="T21" s="44">
        <v>8.8807442909500994E-4</v>
      </c>
      <c r="U21" s="44">
        <v>0.41652195484991311</v>
      </c>
      <c r="V21" s="44">
        <v>0.40768544935805989</v>
      </c>
      <c r="W21" s="44">
        <v>1.6989351403678604E-2</v>
      </c>
      <c r="X21" s="42">
        <f t="shared" si="1"/>
        <v>0.95281622573973013</v>
      </c>
    </row>
    <row r="22" spans="1:24" x14ac:dyDescent="0.25">
      <c r="A22" s="40" t="s">
        <v>47</v>
      </c>
      <c r="B22" s="15">
        <v>55.25</v>
      </c>
      <c r="C22" s="15">
        <v>4.8000000000000001E-2</v>
      </c>
      <c r="D22" s="15">
        <v>2.1960000000000002</v>
      </c>
      <c r="E22" s="15">
        <v>1.532</v>
      </c>
      <c r="F22" s="15">
        <v>1.4610000000000001</v>
      </c>
      <c r="G22" s="15">
        <v>8.1000000000000003E-2</v>
      </c>
      <c r="H22" s="15">
        <v>17.003</v>
      </c>
      <c r="I22" s="15">
        <v>21.695</v>
      </c>
      <c r="J22" s="15">
        <v>1.87</v>
      </c>
      <c r="K22" s="10">
        <v>101.136</v>
      </c>
      <c r="L22" s="41">
        <f t="shared" si="0"/>
        <v>107.18543812252562</v>
      </c>
      <c r="M22" s="12">
        <v>715.98258140638313</v>
      </c>
      <c r="N22" s="39">
        <v>3.3185999382409745</v>
      </c>
      <c r="O22" s="13">
        <v>0.91945415210517556</v>
      </c>
      <c r="P22" s="13">
        <v>6.0090135202804206E-4</v>
      </c>
      <c r="Q22" s="13">
        <v>2.1537857983522955E-2</v>
      </c>
      <c r="R22" s="13">
        <v>1.0078947368421054E-2</v>
      </c>
      <c r="S22" s="13">
        <v>2.0334029227557414E-2</v>
      </c>
      <c r="T22" s="13">
        <v>1.1418099802650127E-3</v>
      </c>
      <c r="U22" s="13">
        <v>0.42180600347308356</v>
      </c>
      <c r="V22" s="13">
        <v>0.38685805991440803</v>
      </c>
      <c r="W22" s="13">
        <v>3.0171022910616331E-2</v>
      </c>
      <c r="X22" s="42">
        <f t="shared" si="1"/>
        <v>0.95400997936478438</v>
      </c>
    </row>
    <row r="23" spans="1:24" x14ac:dyDescent="0.25">
      <c r="A23" s="40" t="s">
        <v>48</v>
      </c>
      <c r="B23" s="46">
        <v>54.9</v>
      </c>
      <c r="C23" s="46">
        <v>0.215</v>
      </c>
      <c r="D23" s="46">
        <v>2.7</v>
      </c>
      <c r="E23" s="46">
        <v>0.98899999999999999</v>
      </c>
      <c r="F23" s="46">
        <v>2.58</v>
      </c>
      <c r="G23" s="46">
        <v>0.06</v>
      </c>
      <c r="H23" s="46">
        <v>15.7248</v>
      </c>
      <c r="I23" s="46">
        <v>20.2</v>
      </c>
      <c r="J23" s="46">
        <v>2.25</v>
      </c>
      <c r="K23" s="10">
        <v>99.677800000000005</v>
      </c>
      <c r="L23" s="41">
        <f t="shared" si="0"/>
        <v>126.86812144713862</v>
      </c>
      <c r="M23" s="43">
        <v>795.81534359462273</v>
      </c>
      <c r="N23" s="39">
        <v>3.9660566265506128</v>
      </c>
      <c r="O23" s="44">
        <v>0.91362955566650017</v>
      </c>
      <c r="P23" s="44">
        <v>2.6915373059589387E-3</v>
      </c>
      <c r="Q23" s="44">
        <v>2.6480972930561009E-2</v>
      </c>
      <c r="R23" s="44">
        <v>6.5065789473684214E-3</v>
      </c>
      <c r="S23" s="44">
        <v>3.5908141962421716E-2</v>
      </c>
      <c r="T23" s="44">
        <v>8.4578517056667607E-4</v>
      </c>
      <c r="U23" s="44">
        <v>0.39009675018605805</v>
      </c>
      <c r="V23" s="44">
        <v>0.36019971469329531</v>
      </c>
      <c r="W23" s="44">
        <v>3.630203291384318E-2</v>
      </c>
      <c r="X23" s="42">
        <f t="shared" si="1"/>
        <v>0.91570955492711503</v>
      </c>
    </row>
    <row r="24" spans="1:24" x14ac:dyDescent="0.25">
      <c r="A24" s="40" t="s">
        <v>48</v>
      </c>
      <c r="B24" s="47">
        <v>56</v>
      </c>
      <c r="C24" s="47">
        <v>0.17399999999999999</v>
      </c>
      <c r="D24" s="47">
        <v>2.36</v>
      </c>
      <c r="E24" s="47">
        <v>0.93300000000000005</v>
      </c>
      <c r="F24" s="47">
        <v>2.5299999999999998</v>
      </c>
      <c r="G24" s="47">
        <v>5.3999999999999999E-2</v>
      </c>
      <c r="H24" s="47">
        <v>15.766400000000001</v>
      </c>
      <c r="I24" s="47">
        <v>20.25</v>
      </c>
      <c r="J24" s="47">
        <v>1.95</v>
      </c>
      <c r="K24" s="10">
        <v>100.03540000000001</v>
      </c>
      <c r="L24" s="41">
        <f t="shared" si="0"/>
        <v>143.40286543845289</v>
      </c>
      <c r="M24" s="43">
        <v>936.35716229070601</v>
      </c>
      <c r="N24" s="39">
        <v>4.5099626788964766</v>
      </c>
      <c r="O24" s="44">
        <v>0.93193543018805125</v>
      </c>
      <c r="P24" s="44">
        <v>2.1782674011016525E-3</v>
      </c>
      <c r="Q24" s="44">
        <v>2.314633189486073E-2</v>
      </c>
      <c r="R24" s="44">
        <v>6.1381578947368428E-3</v>
      </c>
      <c r="S24" s="44">
        <v>3.521224773834377E-2</v>
      </c>
      <c r="T24" s="44">
        <v>7.6120665351000843E-4</v>
      </c>
      <c r="U24" s="44">
        <v>0.39112875217067727</v>
      </c>
      <c r="V24" s="44">
        <v>0.36109129814550645</v>
      </c>
      <c r="W24" s="44">
        <v>3.1461761858664089E-2</v>
      </c>
      <c r="X24" s="42">
        <f t="shared" si="1"/>
        <v>0.91740825361422462</v>
      </c>
    </row>
    <row r="25" spans="1:24" x14ac:dyDescent="0.25">
      <c r="A25" s="40" t="s">
        <v>48</v>
      </c>
      <c r="B25" s="47">
        <v>53.77</v>
      </c>
      <c r="C25" s="47">
        <v>0.185</v>
      </c>
      <c r="D25" s="47">
        <v>2.1800000000000002</v>
      </c>
      <c r="E25" s="47">
        <v>0.50700000000000001</v>
      </c>
      <c r="F25" s="47">
        <v>2.66</v>
      </c>
      <c r="G25" s="47">
        <v>5.3999999999999999E-2</v>
      </c>
      <c r="H25" s="47">
        <v>16.785600000000002</v>
      </c>
      <c r="I25" s="47">
        <v>21.97</v>
      </c>
      <c r="J25" s="47">
        <v>1.18</v>
      </c>
      <c r="K25" s="10">
        <v>99.299600000000012</v>
      </c>
      <c r="L25" s="41">
        <f t="shared" si="0"/>
        <v>91.214513379701046</v>
      </c>
      <c r="M25" s="43">
        <v>803.18196859213162</v>
      </c>
      <c r="N25" s="39">
        <v>2.7932405717006925</v>
      </c>
      <c r="O25" s="44">
        <v>0.89482443002163425</v>
      </c>
      <c r="P25" s="44">
        <v>2.3159739609414122E-3</v>
      </c>
      <c r="Q25" s="44">
        <v>2.1380933699489998E-2</v>
      </c>
      <c r="R25" s="44">
        <v>3.3355263157894737E-3</v>
      </c>
      <c r="S25" s="44">
        <v>3.7021572720946423E-2</v>
      </c>
      <c r="T25" s="44">
        <v>7.6120665351000843E-4</v>
      </c>
      <c r="U25" s="44">
        <v>0.41641280079384774</v>
      </c>
      <c r="V25" s="44">
        <v>0.39176176890156916</v>
      </c>
      <c r="W25" s="44">
        <v>1.9038399483704421E-2</v>
      </c>
      <c r="X25" s="42">
        <f t="shared" si="1"/>
        <v>0.9183529637729626</v>
      </c>
    </row>
    <row r="26" spans="1:24" x14ac:dyDescent="0.25">
      <c r="A26" s="48" t="s">
        <v>48</v>
      </c>
      <c r="B26" s="49">
        <v>55.1</v>
      </c>
      <c r="C26" s="49">
        <v>0.115</v>
      </c>
      <c r="D26" s="49">
        <v>2.2999999999999998</v>
      </c>
      <c r="E26" s="49">
        <v>1.22</v>
      </c>
      <c r="F26" s="49">
        <v>2.21</v>
      </c>
      <c r="G26" s="49">
        <v>4.5999999999999999E-2</v>
      </c>
      <c r="H26" s="49">
        <v>16.192800000000002</v>
      </c>
      <c r="I26" s="49">
        <v>20.37</v>
      </c>
      <c r="J26" s="49">
        <v>2.0499999999999998</v>
      </c>
      <c r="K26" s="10">
        <v>99.615800000000007</v>
      </c>
      <c r="L26" s="41">
        <f t="shared" si="0"/>
        <v>136.9670819423599</v>
      </c>
      <c r="M26" s="43">
        <v>862.01026806040022</v>
      </c>
      <c r="N26" s="39">
        <v>4.298259274419733</v>
      </c>
      <c r="O26" s="44">
        <v>0.91695789648860038</v>
      </c>
      <c r="P26" s="44">
        <v>1.4396594892338509E-3</v>
      </c>
      <c r="Q26" s="44">
        <v>2.255786582973715E-2</v>
      </c>
      <c r="R26" s="44">
        <v>8.0263157894736835E-3</v>
      </c>
      <c r="S26" s="44">
        <v>3.0758524704244956E-2</v>
      </c>
      <c r="T26" s="44">
        <v>6.4843529743445168E-4</v>
      </c>
      <c r="U26" s="44">
        <v>0.40170677251302411</v>
      </c>
      <c r="V26" s="44">
        <v>0.36323109843081314</v>
      </c>
      <c r="W26" s="44">
        <v>3.3075185543723781E-2</v>
      </c>
      <c r="X26" s="42">
        <f t="shared" si="1"/>
        <v>0.92887631700817841</v>
      </c>
    </row>
    <row r="27" spans="1:24" x14ac:dyDescent="0.25">
      <c r="A27" s="48" t="s">
        <v>48</v>
      </c>
      <c r="B27" s="49">
        <v>54.62</v>
      </c>
      <c r="C27" s="49">
        <v>0.14299999999999999</v>
      </c>
      <c r="D27" s="49">
        <v>2.2200000000000002</v>
      </c>
      <c r="E27" s="49">
        <v>1.9</v>
      </c>
      <c r="F27" s="49">
        <v>2.73</v>
      </c>
      <c r="G27" s="49">
        <v>0.10299999999999999</v>
      </c>
      <c r="H27" s="49">
        <v>15.714399999999999</v>
      </c>
      <c r="I27" s="49">
        <v>19.48</v>
      </c>
      <c r="J27" s="49">
        <v>2.41</v>
      </c>
      <c r="K27" s="10">
        <v>99.320399999999992</v>
      </c>
      <c r="L27" s="41">
        <f t="shared" si="0"/>
        <v>152.76965764933496</v>
      </c>
      <c r="M27" s="12">
        <v>874.91097673150136</v>
      </c>
      <c r="N27" s="39">
        <v>4.8180808437281231</v>
      </c>
      <c r="O27" s="13">
        <v>0.90896987851555988</v>
      </c>
      <c r="P27" s="13">
        <v>1.7901852779168752E-3</v>
      </c>
      <c r="Q27" s="13">
        <v>2.1773244409572384E-2</v>
      </c>
      <c r="R27" s="13">
        <v>1.2499999999999999E-2</v>
      </c>
      <c r="S27" s="13">
        <v>3.7995824634655534E-2</v>
      </c>
      <c r="T27" s="13">
        <v>1.451931209472794E-3</v>
      </c>
      <c r="U27" s="13">
        <v>0.38983874968990323</v>
      </c>
      <c r="V27" s="13">
        <v>0.34736091298145511</v>
      </c>
      <c r="W27" s="13">
        <v>3.8883510809938696E-2</v>
      </c>
      <c r="X27" s="42">
        <f t="shared" si="1"/>
        <v>0.91119038311795819</v>
      </c>
    </row>
    <row r="28" spans="1:24" x14ac:dyDescent="0.25">
      <c r="A28" s="48" t="s">
        <v>48</v>
      </c>
      <c r="B28" s="49">
        <v>54.26</v>
      </c>
      <c r="C28" s="49">
        <v>0.19700000000000001</v>
      </c>
      <c r="D28" s="49">
        <v>2.38</v>
      </c>
      <c r="E28" s="49">
        <v>1.97</v>
      </c>
      <c r="F28" s="49">
        <v>2.66</v>
      </c>
      <c r="G28" s="49">
        <v>9.5000000000000001E-2</v>
      </c>
      <c r="H28" s="49">
        <v>15.6312</v>
      </c>
      <c r="I28" s="49">
        <v>19.350000000000001</v>
      </c>
      <c r="J28" s="49">
        <v>2.5099999999999998</v>
      </c>
      <c r="K28" s="10">
        <v>99.05619999999999</v>
      </c>
      <c r="L28" s="41">
        <f t="shared" si="0"/>
        <v>142.08922496826597</v>
      </c>
      <c r="M28" s="43">
        <v>842.77978437948116</v>
      </c>
      <c r="N28" s="39">
        <v>4.4667508213245384</v>
      </c>
      <c r="O28" s="44">
        <v>0.90297886503577962</v>
      </c>
      <c r="P28" s="44">
        <v>2.466199298948423E-3</v>
      </c>
      <c r="Q28" s="44">
        <v>2.3342487249901924E-2</v>
      </c>
      <c r="R28" s="44">
        <v>1.2960526315789473E-2</v>
      </c>
      <c r="S28" s="44">
        <v>3.7021572720946423E-2</v>
      </c>
      <c r="T28" s="44">
        <v>1.3391598533972371E-3</v>
      </c>
      <c r="U28" s="44">
        <v>0.38777474572066484</v>
      </c>
      <c r="V28" s="44">
        <v>0.34504279600570614</v>
      </c>
      <c r="W28" s="44">
        <v>4.0496934494998388E-2</v>
      </c>
      <c r="X28" s="42">
        <f t="shared" ref="X28:X38" si="2">U28/(U28+S28)</f>
        <v>0.91284864977935287</v>
      </c>
    </row>
    <row r="29" spans="1:24" x14ac:dyDescent="0.25">
      <c r="A29" s="48" t="s">
        <v>48</v>
      </c>
      <c r="B29" s="49">
        <v>54.66</v>
      </c>
      <c r="C29" s="49">
        <v>0.152</v>
      </c>
      <c r="D29" s="49">
        <v>2.48</v>
      </c>
      <c r="E29" s="49">
        <v>2.09</v>
      </c>
      <c r="F29" s="49">
        <v>2.4700000000000002</v>
      </c>
      <c r="G29" s="49">
        <v>0.06</v>
      </c>
      <c r="H29" s="49">
        <v>15.548</v>
      </c>
      <c r="I29" s="49">
        <v>19.32</v>
      </c>
      <c r="J29" s="49">
        <v>2.62</v>
      </c>
      <c r="K29" s="10">
        <v>99.405000000000001</v>
      </c>
      <c r="L29" s="41">
        <f t="shared" si="0"/>
        <v>138.68572263233125</v>
      </c>
      <c r="M29" s="43">
        <v>831.13216599179714</v>
      </c>
      <c r="N29" s="39">
        <v>4.3547935076424755</v>
      </c>
      <c r="O29" s="44">
        <v>0.90963554667997992</v>
      </c>
      <c r="P29" s="44">
        <v>1.9028542814221333E-3</v>
      </c>
      <c r="Q29" s="44">
        <v>2.4323264025107885E-2</v>
      </c>
      <c r="R29" s="44">
        <v>1.3749999999999998E-2</v>
      </c>
      <c r="S29" s="44">
        <v>3.4377174669450249E-2</v>
      </c>
      <c r="T29" s="44">
        <v>8.4578517056667607E-4</v>
      </c>
      <c r="U29" s="44">
        <v>0.38571074175142644</v>
      </c>
      <c r="V29" s="44">
        <v>0.3445078459343795</v>
      </c>
      <c r="W29" s="44">
        <v>4.2271700548564058E-2</v>
      </c>
      <c r="X29" s="42">
        <f t="shared" si="2"/>
        <v>0.91816671385756188</v>
      </c>
    </row>
    <row r="30" spans="1:24" x14ac:dyDescent="0.25">
      <c r="A30" s="50" t="s">
        <v>48</v>
      </c>
      <c r="B30" s="49">
        <v>53.68</v>
      </c>
      <c r="C30" s="49">
        <v>5.8999999999999997E-2</v>
      </c>
      <c r="D30" s="49">
        <v>2.74</v>
      </c>
      <c r="E30" s="49">
        <v>1.0900000000000001</v>
      </c>
      <c r="F30" s="49">
        <v>1.65</v>
      </c>
      <c r="G30" s="49">
        <v>8.5000000000000006E-2</v>
      </c>
      <c r="H30" s="49">
        <v>16.952000000000002</v>
      </c>
      <c r="I30" s="49">
        <v>21.95</v>
      </c>
      <c r="J30" s="49">
        <v>1.1299999999999999</v>
      </c>
      <c r="K30" s="10">
        <v>99.349000000000004</v>
      </c>
      <c r="L30" s="41">
        <f t="shared" si="0"/>
        <v>86.124313628219497</v>
      </c>
      <c r="M30" s="12">
        <v>845.66640087240853</v>
      </c>
      <c r="N30" s="39">
        <v>2.6257997904019574</v>
      </c>
      <c r="O30" s="13">
        <v>0.89332667665168908</v>
      </c>
      <c r="P30" s="13">
        <v>7.3860791186780171E-4</v>
      </c>
      <c r="Q30" s="13">
        <v>2.6873283640643394E-2</v>
      </c>
      <c r="R30" s="13">
        <v>7.1710526315789478E-3</v>
      </c>
      <c r="S30" s="13">
        <v>2.2964509394572025E-2</v>
      </c>
      <c r="T30" s="13">
        <v>1.1981956583027912E-3</v>
      </c>
      <c r="U30" s="13">
        <v>0.42054080873232452</v>
      </c>
      <c r="V30" s="13">
        <v>0.39140513552068473</v>
      </c>
      <c r="W30" s="13">
        <v>1.8231687641174572E-2</v>
      </c>
      <c r="X30" s="42">
        <f t="shared" si="2"/>
        <v>0.94822044188430377</v>
      </c>
    </row>
    <row r="31" spans="1:24" x14ac:dyDescent="0.25">
      <c r="A31" s="50" t="s">
        <v>48</v>
      </c>
      <c r="B31" s="49">
        <v>54.8</v>
      </c>
      <c r="C31" s="49">
        <v>0.17299999999999999</v>
      </c>
      <c r="D31" s="49">
        <v>2.37</v>
      </c>
      <c r="E31" s="49">
        <v>1.5</v>
      </c>
      <c r="F31" s="49">
        <v>2.09</v>
      </c>
      <c r="G31" s="49">
        <v>7.5999999999999998E-2</v>
      </c>
      <c r="H31" s="49">
        <v>16.057600000000001</v>
      </c>
      <c r="I31" s="49">
        <v>21.08</v>
      </c>
      <c r="J31" s="49">
        <v>2.08</v>
      </c>
      <c r="K31" s="10">
        <v>100.23159999999999</v>
      </c>
      <c r="L31" s="41">
        <f t="shared" si="0"/>
        <v>108.00577112738412</v>
      </c>
      <c r="M31" s="12">
        <v>697.0192303486142</v>
      </c>
      <c r="N31" s="39">
        <v>3.3455845765586885</v>
      </c>
      <c r="O31" s="13">
        <v>0.91196538525545001</v>
      </c>
      <c r="P31" s="13">
        <v>2.1657486229344014E-3</v>
      </c>
      <c r="Q31" s="13">
        <v>2.3244409572381327E-2</v>
      </c>
      <c r="R31" s="13">
        <v>9.8684210526315784E-3</v>
      </c>
      <c r="S31" s="13">
        <v>2.9088378566457899E-2</v>
      </c>
      <c r="T31" s="13">
        <v>1.0713278827177897E-3</v>
      </c>
      <c r="U31" s="13">
        <v>0.39835276606301168</v>
      </c>
      <c r="V31" s="13">
        <v>0.37589158345221113</v>
      </c>
      <c r="W31" s="13">
        <v>3.3559212649241693E-2</v>
      </c>
      <c r="X31" s="42">
        <f t="shared" si="2"/>
        <v>0.93194764020278542</v>
      </c>
    </row>
    <row r="32" spans="1:24" x14ac:dyDescent="0.25">
      <c r="A32" s="50" t="s">
        <v>48</v>
      </c>
      <c r="B32" s="49">
        <v>54.77</v>
      </c>
      <c r="C32" s="49">
        <v>0.214</v>
      </c>
      <c r="D32" s="49">
        <v>2.4300000000000002</v>
      </c>
      <c r="E32" s="49">
        <v>1.1299999999999999</v>
      </c>
      <c r="F32" s="49">
        <v>2.77</v>
      </c>
      <c r="G32" s="49">
        <v>6.9000000000000006E-2</v>
      </c>
      <c r="H32" s="49">
        <v>15.41</v>
      </c>
      <c r="I32" s="49">
        <v>20.170000000000002</v>
      </c>
      <c r="J32" s="49">
        <v>2.11</v>
      </c>
      <c r="K32" s="10">
        <v>99.073000000000008</v>
      </c>
      <c r="L32" s="41">
        <f t="shared" si="0"/>
        <v>131.61010113267227</v>
      </c>
      <c r="M32" s="12">
        <v>837.95114250872882</v>
      </c>
      <c r="N32" s="39">
        <v>4.1220428004168514</v>
      </c>
      <c r="O32" s="13">
        <v>0.91146613413213518</v>
      </c>
      <c r="P32" s="13">
        <v>2.6790185277916875E-3</v>
      </c>
      <c r="Q32" s="13">
        <v>2.3832875637504906E-2</v>
      </c>
      <c r="R32" s="13">
        <v>7.4342105263157888E-3</v>
      </c>
      <c r="S32" s="13">
        <v>3.8552540013917891E-2</v>
      </c>
      <c r="T32" s="13">
        <v>9.7265294615167758E-4</v>
      </c>
      <c r="U32" s="13">
        <v>0.38228727362937237</v>
      </c>
      <c r="V32" s="13">
        <v>0.35966476462196867</v>
      </c>
      <c r="W32" s="13">
        <v>3.4043239754759598E-2</v>
      </c>
      <c r="X32" s="42">
        <f t="shared" si="2"/>
        <v>0.90839141458560868</v>
      </c>
    </row>
    <row r="33" spans="1:24" x14ac:dyDescent="0.25">
      <c r="A33" s="51" t="s">
        <v>48</v>
      </c>
      <c r="B33" s="52">
        <v>53.17</v>
      </c>
      <c r="C33" s="52">
        <v>3.4000000000000002E-2</v>
      </c>
      <c r="D33" s="52">
        <v>3.9</v>
      </c>
      <c r="E33" s="52">
        <v>1.49</v>
      </c>
      <c r="F33" s="52">
        <v>1.48</v>
      </c>
      <c r="G33" s="52">
        <v>8.3000000000000004E-2</v>
      </c>
      <c r="H33" s="52">
        <v>16.3</v>
      </c>
      <c r="I33" s="52">
        <v>21.97</v>
      </c>
      <c r="J33" s="52">
        <v>0.98199999999999998</v>
      </c>
      <c r="K33" s="10">
        <v>99.412999999999997</v>
      </c>
      <c r="L33" s="41">
        <f t="shared" si="0"/>
        <v>72.586625087764432</v>
      </c>
      <c r="M33" s="12">
        <v>885.68318749811453</v>
      </c>
      <c r="N33" s="39">
        <v>2.1804810884133037</v>
      </c>
      <c r="O33" s="13">
        <v>0.88483940755533363</v>
      </c>
      <c r="P33" s="13">
        <v>4.2563845768652984E-4</v>
      </c>
      <c r="Q33" s="13">
        <v>3.8250294233032563E-2</v>
      </c>
      <c r="R33" s="13">
        <v>9.8026315789473684E-3</v>
      </c>
      <c r="S33" s="13">
        <v>2.0598469032707029E-2</v>
      </c>
      <c r="T33" s="13">
        <v>1.1700028192839021E-3</v>
      </c>
      <c r="U33" s="13">
        <v>0.40436616224261968</v>
      </c>
      <c r="V33" s="13">
        <v>0.39176176890156916</v>
      </c>
      <c r="W33" s="13">
        <v>1.5843820587286221E-2</v>
      </c>
      <c r="X33" s="42">
        <f t="shared" si="2"/>
        <v>0.95152898025680244</v>
      </c>
    </row>
    <row r="34" spans="1:24" x14ac:dyDescent="0.25">
      <c r="A34" s="53" t="s">
        <v>48</v>
      </c>
      <c r="B34" s="52">
        <v>54.45</v>
      </c>
      <c r="C34" s="52">
        <v>0.15</v>
      </c>
      <c r="D34" s="52">
        <v>2.0699999999999998</v>
      </c>
      <c r="E34" s="52">
        <v>1.49</v>
      </c>
      <c r="F34" s="52">
        <v>2.2799999999999998</v>
      </c>
      <c r="G34" s="52">
        <v>5.6000000000000001E-2</v>
      </c>
      <c r="H34" s="52">
        <v>16.010000000000002</v>
      </c>
      <c r="I34" s="52">
        <v>20.47</v>
      </c>
      <c r="J34" s="52">
        <v>2.02</v>
      </c>
      <c r="K34" s="10">
        <v>99.004999999999995</v>
      </c>
      <c r="L34" s="41">
        <f t="shared" si="0"/>
        <v>135.06570606128759</v>
      </c>
      <c r="M34" s="12">
        <v>811.31484554141593</v>
      </c>
      <c r="N34" s="39">
        <v>4.2357140151739339</v>
      </c>
      <c r="O34" s="13">
        <v>0.90614078881677484</v>
      </c>
      <c r="P34" s="13">
        <v>1.8778167250876315E-3</v>
      </c>
      <c r="Q34" s="13">
        <v>2.0302079246763437E-2</v>
      </c>
      <c r="R34" s="13">
        <v>9.8026315789473684E-3</v>
      </c>
      <c r="S34" s="13">
        <v>3.1732776617954074E-2</v>
      </c>
      <c r="T34" s="13">
        <v>7.8939949252889775E-4</v>
      </c>
      <c r="U34" s="13">
        <v>0.39717191763830317</v>
      </c>
      <c r="V34" s="13">
        <v>0.36501426533523534</v>
      </c>
      <c r="W34" s="13">
        <v>3.2591158438205876E-2</v>
      </c>
      <c r="X34" s="42">
        <f t="shared" si="2"/>
        <v>0.92601438724521223</v>
      </c>
    </row>
    <row r="35" spans="1:24" x14ac:dyDescent="0.25">
      <c r="A35" s="40" t="s">
        <v>46</v>
      </c>
      <c r="B35" s="15">
        <v>54.018999999999998</v>
      </c>
      <c r="C35" s="15">
        <v>4.5999999999999999E-2</v>
      </c>
      <c r="D35" s="15">
        <v>2.875</v>
      </c>
      <c r="E35" s="15">
        <v>1.331</v>
      </c>
      <c r="F35" s="15">
        <v>1.7210000000000001</v>
      </c>
      <c r="G35" s="15">
        <v>8.3000000000000004E-2</v>
      </c>
      <c r="H35" s="15">
        <v>16.972999999999999</v>
      </c>
      <c r="I35" s="15">
        <v>22.474</v>
      </c>
      <c r="J35" s="15">
        <v>0.96099999999999997</v>
      </c>
      <c r="K35" s="10">
        <v>100.483</v>
      </c>
      <c r="L35" s="41">
        <f t="shared" si="0"/>
        <v>82.880559306165935</v>
      </c>
      <c r="M35" s="12">
        <v>852.88491137913013</v>
      </c>
      <c r="N35" s="39">
        <v>2.5190973455975638</v>
      </c>
      <c r="O35" s="13">
        <v>0.89896821434514884</v>
      </c>
      <c r="P35" s="13">
        <v>5.7586379569354038E-4</v>
      </c>
      <c r="Q35" s="13">
        <v>2.8197332287171441E-2</v>
      </c>
      <c r="R35" s="13">
        <v>8.7565789473684208E-3</v>
      </c>
      <c r="S35" s="13">
        <v>2.3952679192762703E-2</v>
      </c>
      <c r="T35" s="13">
        <v>1.1700028192839021E-3</v>
      </c>
      <c r="U35" s="13">
        <v>0.421061771272637</v>
      </c>
      <c r="V35" s="13">
        <v>0.40074893009985735</v>
      </c>
      <c r="W35" s="13">
        <v>1.5505001613423686E-2</v>
      </c>
      <c r="X35" s="42">
        <f t="shared" si="2"/>
        <v>0.94617550246354287</v>
      </c>
    </row>
    <row r="36" spans="1:24" x14ac:dyDescent="0.25">
      <c r="A36" s="40" t="s">
        <v>42</v>
      </c>
      <c r="B36" s="15">
        <v>52.819000000000003</v>
      </c>
      <c r="C36" s="15">
        <v>6.0000000000000001E-3</v>
      </c>
      <c r="D36" s="15">
        <v>3.56</v>
      </c>
      <c r="E36" s="15">
        <v>1.306</v>
      </c>
      <c r="F36" s="15">
        <v>1.919</v>
      </c>
      <c r="G36" s="15">
        <v>0.08</v>
      </c>
      <c r="H36" s="15">
        <v>17.395</v>
      </c>
      <c r="I36" s="15">
        <v>20.753</v>
      </c>
      <c r="J36" s="15">
        <v>0.84699999999999998</v>
      </c>
      <c r="K36" s="10">
        <v>98.684999999999988</v>
      </c>
      <c r="L36" s="41">
        <f t="shared" si="0"/>
        <v>90.116192826847737</v>
      </c>
      <c r="M36" s="12">
        <v>1063.8092384379706</v>
      </c>
      <c r="N36" s="39">
        <v>2.7571116061463075</v>
      </c>
      <c r="O36" s="13">
        <v>0.87899816941254783</v>
      </c>
      <c r="P36" s="13">
        <v>7.5112669003505258E-5</v>
      </c>
      <c r="Q36" s="13">
        <v>3.4915653197332287E-2</v>
      </c>
      <c r="R36" s="13">
        <v>8.5921052631578957E-3</v>
      </c>
      <c r="S36" s="13">
        <v>2.6708420320111347E-2</v>
      </c>
      <c r="T36" s="13">
        <v>1.1277135607555681E-3</v>
      </c>
      <c r="U36" s="13">
        <v>0.43153063755891835</v>
      </c>
      <c r="V36" s="13">
        <v>0.3700606276747504</v>
      </c>
      <c r="W36" s="13">
        <v>1.3665698612455632E-2</v>
      </c>
      <c r="X36" s="42">
        <f t="shared" si="2"/>
        <v>0.94171509420490718</v>
      </c>
    </row>
    <row r="37" spans="1:24" x14ac:dyDescent="0.25">
      <c r="A37" s="40" t="s">
        <v>43</v>
      </c>
      <c r="B37" s="15">
        <v>53.886000000000003</v>
      </c>
      <c r="C37" s="15">
        <v>0</v>
      </c>
      <c r="D37" s="15">
        <v>3.573</v>
      </c>
      <c r="E37" s="15">
        <v>1.415</v>
      </c>
      <c r="F37" s="15">
        <v>1.7250000000000001</v>
      </c>
      <c r="G37" s="15">
        <v>8.4000000000000005E-2</v>
      </c>
      <c r="H37" s="15">
        <v>16.521000000000001</v>
      </c>
      <c r="I37" s="15">
        <v>22.484999999999999</v>
      </c>
      <c r="J37" s="15">
        <v>0.92600000000000005</v>
      </c>
      <c r="K37" s="10">
        <v>100.61500000000001</v>
      </c>
      <c r="L37" s="41">
        <f t="shared" si="0"/>
        <v>73.840222507858783</v>
      </c>
      <c r="M37" s="12">
        <v>862.87043339737147</v>
      </c>
      <c r="N37" s="39">
        <v>2.2217178456532496</v>
      </c>
      <c r="O37" s="13">
        <v>0.89675486769845236</v>
      </c>
      <c r="P37" s="13">
        <v>0</v>
      </c>
      <c r="Q37" s="13">
        <v>3.5043154178109062E-2</v>
      </c>
      <c r="R37" s="13">
        <v>9.3092105263157896E-3</v>
      </c>
      <c r="S37" s="13">
        <v>2.4008350730688938E-2</v>
      </c>
      <c r="T37" s="13">
        <v>1.1840992387933465E-3</v>
      </c>
      <c r="U37" s="13">
        <v>0.4098486727859092</v>
      </c>
      <c r="V37" s="13">
        <v>0.4009450784593438</v>
      </c>
      <c r="W37" s="13">
        <v>1.4940303323652792E-2</v>
      </c>
      <c r="X37" s="42">
        <f t="shared" si="2"/>
        <v>0.94466298935052162</v>
      </c>
    </row>
    <row r="38" spans="1:24" x14ac:dyDescent="0.25">
      <c r="A38" s="40" t="s">
        <v>44</v>
      </c>
      <c r="B38" s="15">
        <v>53.963999999999999</v>
      </c>
      <c r="C38" s="15">
        <v>0</v>
      </c>
      <c r="D38" s="15">
        <v>3.681</v>
      </c>
      <c r="E38" s="15">
        <v>1.321</v>
      </c>
      <c r="F38" s="15">
        <v>1.796</v>
      </c>
      <c r="G38" s="15">
        <v>8.2000000000000003E-2</v>
      </c>
      <c r="H38" s="15">
        <v>17.303000000000001</v>
      </c>
      <c r="I38" s="15">
        <v>21.274999999999999</v>
      </c>
      <c r="J38" s="15">
        <v>0.86</v>
      </c>
      <c r="K38" s="10">
        <v>100.282</v>
      </c>
      <c r="L38" s="41">
        <f t="shared" si="0"/>
        <v>87.873126035556723</v>
      </c>
      <c r="M38" s="12">
        <v>1047.8299514546354</v>
      </c>
      <c r="N38" s="39">
        <v>2.6833265143275238</v>
      </c>
      <c r="O38" s="13">
        <v>0.89805292061907127</v>
      </c>
      <c r="P38" s="13">
        <v>0</v>
      </c>
      <c r="Q38" s="13">
        <v>3.6102393095331503E-2</v>
      </c>
      <c r="R38" s="13">
        <v>8.6907894736842108E-3</v>
      </c>
      <c r="S38" s="13">
        <v>2.4996520528879611E-2</v>
      </c>
      <c r="T38" s="13">
        <v>1.1559063997744574E-3</v>
      </c>
      <c r="U38" s="13">
        <v>0.42924832547754899</v>
      </c>
      <c r="V38" s="13">
        <v>0.37936875891583449</v>
      </c>
      <c r="W38" s="13">
        <v>1.3875443691513391E-2</v>
      </c>
      <c r="X38" s="42">
        <f t="shared" si="2"/>
        <v>0.94497126219781946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S1" sqref="S1"/>
    </sheetView>
  </sheetViews>
  <sheetFormatPr defaultRowHeight="15" x14ac:dyDescent="0.25"/>
  <cols>
    <col min="12" max="12" width="10.85546875" customWidth="1"/>
  </cols>
  <sheetData>
    <row r="1" spans="1:24" s="14" customFormat="1" ht="12.75" x14ac:dyDescent="0.2">
      <c r="A1" s="14" t="s">
        <v>125</v>
      </c>
    </row>
    <row r="2" spans="1:24" s="14" customFormat="1" ht="12.75" x14ac:dyDescent="0.2">
      <c r="A2" s="14" t="s">
        <v>126</v>
      </c>
    </row>
    <row r="3" spans="1:24" s="14" customFormat="1" ht="12.75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14" customFormat="1" ht="12.75" x14ac:dyDescent="0.2">
      <c r="A4" s="21" t="s">
        <v>109</v>
      </c>
      <c r="B4" s="29" t="s">
        <v>112</v>
      </c>
      <c r="C4" s="23"/>
      <c r="D4" s="23"/>
      <c r="E4" s="23"/>
      <c r="F4" s="23"/>
      <c r="G4" s="23"/>
      <c r="H4" s="23"/>
      <c r="I4" s="23"/>
      <c r="J4" s="23"/>
      <c r="K4" s="23"/>
      <c r="L4" s="29" t="s">
        <v>120</v>
      </c>
      <c r="M4" s="23"/>
      <c r="N4" s="38"/>
      <c r="O4" s="29" t="s">
        <v>114</v>
      </c>
      <c r="P4" s="23"/>
      <c r="Q4" s="23"/>
      <c r="R4" s="23"/>
      <c r="S4" s="23"/>
      <c r="T4" s="23"/>
      <c r="U4" s="23"/>
      <c r="V4" s="23"/>
      <c r="W4" s="38"/>
      <c r="X4" s="29" t="s">
        <v>115</v>
      </c>
    </row>
    <row r="5" spans="1:24" s="14" customFormat="1" ht="14.25" x14ac:dyDescent="0.25">
      <c r="A5" s="8"/>
      <c r="B5" s="32" t="s">
        <v>26</v>
      </c>
      <c r="C5" s="9" t="s">
        <v>27</v>
      </c>
      <c r="D5" s="9" t="s">
        <v>116</v>
      </c>
      <c r="E5" s="9" t="s">
        <v>117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118</v>
      </c>
      <c r="K5" s="9" t="s">
        <v>111</v>
      </c>
      <c r="L5" s="32" t="s">
        <v>113</v>
      </c>
      <c r="M5" s="10" t="s">
        <v>119</v>
      </c>
      <c r="N5" s="10" t="s">
        <v>110</v>
      </c>
      <c r="O5" s="30" t="s">
        <v>4</v>
      </c>
      <c r="P5" s="11" t="s">
        <v>5</v>
      </c>
      <c r="Q5" s="11" t="s">
        <v>6</v>
      </c>
      <c r="R5" s="11" t="s">
        <v>7</v>
      </c>
      <c r="S5" s="11" t="s">
        <v>8</v>
      </c>
      <c r="T5" s="11" t="s">
        <v>9</v>
      </c>
      <c r="U5" s="11" t="s">
        <v>10</v>
      </c>
      <c r="V5" s="11" t="s">
        <v>11</v>
      </c>
      <c r="W5" s="11" t="s">
        <v>12</v>
      </c>
      <c r="X5" s="30" t="s">
        <v>13</v>
      </c>
    </row>
    <row r="6" spans="1:24" x14ac:dyDescent="0.25">
      <c r="A6" s="14" t="s">
        <v>49</v>
      </c>
      <c r="B6" s="42">
        <v>53.265000000000001</v>
      </c>
      <c r="C6" s="15">
        <v>0</v>
      </c>
      <c r="D6" s="15">
        <v>1.381</v>
      </c>
      <c r="E6" s="15">
        <v>0.97599999999999998</v>
      </c>
      <c r="F6" s="15">
        <v>1.532</v>
      </c>
      <c r="G6" s="15">
        <v>5.5E-2</v>
      </c>
      <c r="H6" s="15">
        <v>16.983000000000001</v>
      </c>
      <c r="I6" s="15">
        <v>22.297000000000001</v>
      </c>
      <c r="J6" s="15">
        <v>0.94399999999999995</v>
      </c>
      <c r="K6" s="15">
        <v>97.432999999999993</v>
      </c>
      <c r="L6" s="41">
        <f t="shared" ref="L6:L19" si="0">30.4*N6+6.3</f>
        <v>110.27799997109247</v>
      </c>
      <c r="M6" s="19">
        <v>766.22157115402911</v>
      </c>
      <c r="N6" s="15">
        <v>3.4203289464175155</v>
      </c>
      <c r="O6" s="55">
        <v>0.88642036944583125</v>
      </c>
      <c r="P6" s="20">
        <v>0</v>
      </c>
      <c r="Q6" s="20">
        <v>1.3544527265594351E-2</v>
      </c>
      <c r="R6" s="20">
        <v>6.4210526315789471E-3</v>
      </c>
      <c r="S6" s="20">
        <v>2.1322199025748088E-2</v>
      </c>
      <c r="T6" s="20">
        <v>7.7530307301945309E-4</v>
      </c>
      <c r="U6" s="20">
        <v>0.42130984867278592</v>
      </c>
      <c r="V6" s="20">
        <v>0.39759272467903001</v>
      </c>
      <c r="W6" s="20">
        <v>1.5230719586963537E-2</v>
      </c>
      <c r="X6" s="42">
        <f t="shared" ref="X6:X19" si="1">U6/(U6+S6)</f>
        <v>0.95182861445163558</v>
      </c>
    </row>
    <row r="7" spans="1:24" x14ac:dyDescent="0.25">
      <c r="A7" s="14" t="s">
        <v>50</v>
      </c>
      <c r="B7" s="42">
        <v>54.744</v>
      </c>
      <c r="C7" s="15">
        <v>0.125</v>
      </c>
      <c r="D7" s="15">
        <v>2.0720000000000001</v>
      </c>
      <c r="E7" s="15">
        <v>1.845</v>
      </c>
      <c r="F7" s="15">
        <v>2.1749999999999998</v>
      </c>
      <c r="G7" s="15">
        <v>4.8000000000000001E-2</v>
      </c>
      <c r="H7" s="15">
        <v>16.245000000000001</v>
      </c>
      <c r="I7" s="15">
        <v>20.574999999999999</v>
      </c>
      <c r="J7" s="15">
        <v>1.8879999999999999</v>
      </c>
      <c r="K7" s="15">
        <v>99.717000000000013</v>
      </c>
      <c r="L7" s="41">
        <f t="shared" si="0"/>
        <v>124.31942581278615</v>
      </c>
      <c r="M7" s="19">
        <v>868.13945917161846</v>
      </c>
      <c r="N7" s="15">
        <v>3.8822179543679658</v>
      </c>
      <c r="O7" s="55">
        <v>0.91103344982526202</v>
      </c>
      <c r="P7" s="20">
        <v>1.5648472709063597E-3</v>
      </c>
      <c r="Q7" s="20">
        <v>2.0321694782267558E-2</v>
      </c>
      <c r="R7" s="20">
        <v>1.2138157894736842E-2</v>
      </c>
      <c r="S7" s="20">
        <v>3.0271398747390398E-2</v>
      </c>
      <c r="T7" s="20">
        <v>6.766281364533409E-4</v>
      </c>
      <c r="U7" s="20">
        <v>0.40300173654180105</v>
      </c>
      <c r="V7" s="20">
        <v>0.36688659058487877</v>
      </c>
      <c r="W7" s="20">
        <v>3.0461439173927074E-2</v>
      </c>
      <c r="X7" s="42">
        <f t="shared" si="1"/>
        <v>0.93013322017487765</v>
      </c>
    </row>
    <row r="8" spans="1:24" x14ac:dyDescent="0.25">
      <c r="A8" s="14" t="s">
        <v>51</v>
      </c>
      <c r="B8" s="42">
        <v>54.009</v>
      </c>
      <c r="C8" s="15">
        <v>0.191</v>
      </c>
      <c r="D8" s="15">
        <v>1.82</v>
      </c>
      <c r="E8" s="15">
        <v>1.903</v>
      </c>
      <c r="F8" s="15">
        <v>2.8260000000000001</v>
      </c>
      <c r="G8" s="15">
        <v>0.104</v>
      </c>
      <c r="H8" s="15">
        <v>16.625</v>
      </c>
      <c r="I8" s="15">
        <v>20.100000000000001</v>
      </c>
      <c r="J8" s="15">
        <v>1.726</v>
      </c>
      <c r="K8" s="15">
        <v>99.304000000000002</v>
      </c>
      <c r="L8" s="41">
        <f t="shared" si="0"/>
        <v>135.65245738576047</v>
      </c>
      <c r="M8" s="19">
        <v>960.74530483087915</v>
      </c>
      <c r="N8" s="15">
        <v>4.2550150455842255</v>
      </c>
      <c r="O8" s="55">
        <v>0.89880179730404386</v>
      </c>
      <c r="P8" s="20">
        <v>2.3910866299449176E-3</v>
      </c>
      <c r="Q8" s="20">
        <v>1.7850137308748532E-2</v>
      </c>
      <c r="R8" s="20">
        <v>1.2519736842105264E-2</v>
      </c>
      <c r="S8" s="20">
        <v>3.9331941544885181E-2</v>
      </c>
      <c r="T8" s="20">
        <v>1.4660276289822384E-3</v>
      </c>
      <c r="U8" s="20">
        <v>0.41242867774745717</v>
      </c>
      <c r="V8" s="20">
        <v>0.35841654778887305</v>
      </c>
      <c r="W8" s="20">
        <v>2.7847692804130367E-2</v>
      </c>
      <c r="X8" s="42">
        <f t="shared" si="1"/>
        <v>0.91293632099562716</v>
      </c>
    </row>
    <row r="9" spans="1:24" x14ac:dyDescent="0.25">
      <c r="A9" s="14" t="s">
        <v>52</v>
      </c>
      <c r="B9" s="42">
        <v>53.578000000000003</v>
      </c>
      <c r="C9" s="15">
        <v>7.0000000000000001E-3</v>
      </c>
      <c r="D9" s="15">
        <v>1.6619999999999999</v>
      </c>
      <c r="E9" s="15">
        <v>1.522</v>
      </c>
      <c r="F9" s="15">
        <v>2.0150000000000001</v>
      </c>
      <c r="G9" s="15">
        <v>0.06</v>
      </c>
      <c r="H9" s="15">
        <v>16.576000000000001</v>
      </c>
      <c r="I9" s="15">
        <v>21.337</v>
      </c>
      <c r="J9" s="15">
        <v>1.524</v>
      </c>
      <c r="K9" s="15">
        <v>98.281000000000006</v>
      </c>
      <c r="L9" s="41">
        <f t="shared" si="0"/>
        <v>119.50745764195479</v>
      </c>
      <c r="M9" s="19">
        <v>774.94062846706197</v>
      </c>
      <c r="N9" s="15">
        <v>3.7239295276958813</v>
      </c>
      <c r="O9" s="55">
        <v>0.89162922283241808</v>
      </c>
      <c r="P9" s="20">
        <v>8.7631447170756141E-5</v>
      </c>
      <c r="Q9" s="20">
        <v>1.6300510003923109E-2</v>
      </c>
      <c r="R9" s="20">
        <v>1.0013157894736842E-2</v>
      </c>
      <c r="S9" s="20">
        <v>2.8044537230340991E-2</v>
      </c>
      <c r="T9" s="20">
        <v>8.4578517056667607E-4</v>
      </c>
      <c r="U9" s="20">
        <v>0.41121309848672782</v>
      </c>
      <c r="V9" s="20">
        <v>0.3804743223965763</v>
      </c>
      <c r="W9" s="20">
        <v>2.458857696030978E-2</v>
      </c>
      <c r="X9" s="42">
        <f t="shared" si="1"/>
        <v>0.93615469612825397</v>
      </c>
    </row>
    <row r="10" spans="1:24" x14ac:dyDescent="0.25">
      <c r="A10" s="14" t="s">
        <v>53</v>
      </c>
      <c r="B10" s="42">
        <v>54.216999999999999</v>
      </c>
      <c r="C10" s="15">
        <v>0.13200000000000001</v>
      </c>
      <c r="D10" s="15">
        <v>2.101</v>
      </c>
      <c r="E10" s="15">
        <v>1.2090000000000001</v>
      </c>
      <c r="F10" s="15">
        <v>2.0390000000000001</v>
      </c>
      <c r="G10" s="15">
        <v>8.5000000000000006E-2</v>
      </c>
      <c r="H10" s="15">
        <v>16.559000000000001</v>
      </c>
      <c r="I10" s="15">
        <v>22.039000000000001</v>
      </c>
      <c r="J10" s="15">
        <v>1.3029999999999999</v>
      </c>
      <c r="K10" s="15">
        <v>99.683999999999997</v>
      </c>
      <c r="L10" s="41">
        <f t="shared" si="0"/>
        <v>98.430807752273708</v>
      </c>
      <c r="M10" s="19">
        <v>776.92372099041052</v>
      </c>
      <c r="N10" s="15">
        <v>3.0306186760616356</v>
      </c>
      <c r="O10" s="55">
        <v>0.9022632717590281</v>
      </c>
      <c r="P10" s="20">
        <v>1.6524787180771158E-3</v>
      </c>
      <c r="Q10" s="20">
        <v>2.0606120047077285E-2</v>
      </c>
      <c r="R10" s="20">
        <v>7.9539473684210535E-3</v>
      </c>
      <c r="S10" s="20">
        <v>2.8378566457898404E-2</v>
      </c>
      <c r="T10" s="20">
        <v>1.1981956583027912E-3</v>
      </c>
      <c r="U10" s="20">
        <v>0.41079136690647483</v>
      </c>
      <c r="V10" s="20">
        <v>0.3929921540656206</v>
      </c>
      <c r="W10" s="20">
        <v>2.1022910616327849E-2</v>
      </c>
      <c r="X10" s="42">
        <f t="shared" si="1"/>
        <v>0.93538135400004019</v>
      </c>
    </row>
    <row r="11" spans="1:24" x14ac:dyDescent="0.25">
      <c r="A11" s="14" t="s">
        <v>54</v>
      </c>
      <c r="B11" s="42">
        <v>53.932000000000002</v>
      </c>
      <c r="C11" s="15">
        <v>1.2999999999999999E-2</v>
      </c>
      <c r="D11" s="15">
        <v>1.927</v>
      </c>
      <c r="E11" s="15">
        <v>1.732</v>
      </c>
      <c r="F11" s="15">
        <v>1.956</v>
      </c>
      <c r="G11" s="15">
        <v>6.5000000000000002E-2</v>
      </c>
      <c r="H11" s="15">
        <v>16.446000000000002</v>
      </c>
      <c r="I11" s="15">
        <v>20.646000000000001</v>
      </c>
      <c r="J11" s="15">
        <v>1.829</v>
      </c>
      <c r="K11" s="15">
        <v>98.545999999999992</v>
      </c>
      <c r="L11" s="41">
        <f t="shared" si="0"/>
        <v>124.82463932069602</v>
      </c>
      <c r="M11" s="19">
        <v>825.40264465724852</v>
      </c>
      <c r="N11" s="15">
        <v>3.8988368197597381</v>
      </c>
      <c r="O11" s="55">
        <v>0.89752038608753537</v>
      </c>
      <c r="P11" s="20">
        <v>1.6274411617426139E-4</v>
      </c>
      <c r="Q11" s="20">
        <v>1.8899568458218909E-2</v>
      </c>
      <c r="R11" s="20">
        <v>1.1394736842105263E-2</v>
      </c>
      <c r="S11" s="20">
        <v>2.7223382045929022E-2</v>
      </c>
      <c r="T11" s="20">
        <v>9.1626726811389915E-4</v>
      </c>
      <c r="U11" s="20">
        <v>0.40798809228479288</v>
      </c>
      <c r="V11" s="20">
        <v>0.36815263908701856</v>
      </c>
      <c r="W11" s="20">
        <v>2.9509519199741853E-2</v>
      </c>
      <c r="X11" s="42">
        <f t="shared" si="1"/>
        <v>0.93744792209857575</v>
      </c>
    </row>
    <row r="12" spans="1:24" x14ac:dyDescent="0.25">
      <c r="A12" s="14" t="s">
        <v>55</v>
      </c>
      <c r="B12" s="42">
        <v>54.097999999999999</v>
      </c>
      <c r="C12" s="15">
        <v>0.02</v>
      </c>
      <c r="D12" s="15">
        <v>2.3450000000000002</v>
      </c>
      <c r="E12" s="15">
        <v>1.7929999999999999</v>
      </c>
      <c r="F12" s="15">
        <v>2.0190000000000001</v>
      </c>
      <c r="G12" s="15">
        <v>6.2E-2</v>
      </c>
      <c r="H12" s="15">
        <v>15.917999999999999</v>
      </c>
      <c r="I12" s="15">
        <v>20.489000000000001</v>
      </c>
      <c r="J12" s="15">
        <v>1.9139999999999999</v>
      </c>
      <c r="K12" s="15">
        <v>98.658000000000001</v>
      </c>
      <c r="L12" s="41">
        <f t="shared" si="0"/>
        <v>111.37475942909911</v>
      </c>
      <c r="M12" s="19">
        <v>823.96081202749053</v>
      </c>
      <c r="N12" s="15">
        <v>3.4564065601677343</v>
      </c>
      <c r="O12" s="55">
        <v>0.90028290896987839</v>
      </c>
      <c r="P12" s="20">
        <v>2.5037556334501755E-4</v>
      </c>
      <c r="Q12" s="20">
        <v>2.2999215378579838E-2</v>
      </c>
      <c r="R12" s="20">
        <v>1.1796052631578947E-2</v>
      </c>
      <c r="S12" s="20">
        <v>2.8100208768267226E-2</v>
      </c>
      <c r="T12" s="20">
        <v>8.7397800958556528E-4</v>
      </c>
      <c r="U12" s="20">
        <v>0.3948896055569337</v>
      </c>
      <c r="V12" s="20">
        <v>0.36535306704707565</v>
      </c>
      <c r="W12" s="20">
        <v>3.0880929332042596E-2</v>
      </c>
      <c r="X12" s="42">
        <f t="shared" si="1"/>
        <v>0.93356764674559423</v>
      </c>
    </row>
    <row r="13" spans="1:24" x14ac:dyDescent="0.25">
      <c r="A13" s="14" t="s">
        <v>56</v>
      </c>
      <c r="B13" s="42">
        <v>54.441000000000003</v>
      </c>
      <c r="C13" s="15">
        <v>3.3000000000000002E-2</v>
      </c>
      <c r="D13" s="15">
        <v>1.923</v>
      </c>
      <c r="E13" s="15">
        <v>1.744</v>
      </c>
      <c r="F13" s="15">
        <v>1.7609999999999999</v>
      </c>
      <c r="G13" s="15">
        <v>7.0999999999999994E-2</v>
      </c>
      <c r="H13" s="15">
        <v>16.294</v>
      </c>
      <c r="I13" s="15">
        <v>21.414000000000001</v>
      </c>
      <c r="J13" s="15">
        <v>1.7010000000000001</v>
      </c>
      <c r="K13" s="15">
        <v>99.382000000000005</v>
      </c>
      <c r="L13" s="41">
        <f t="shared" si="0"/>
        <v>111.09242938011636</v>
      </c>
      <c r="M13" s="19">
        <v>748.00331249112594</v>
      </c>
      <c r="N13" s="15">
        <v>3.447119387503828</v>
      </c>
      <c r="O13" s="55">
        <v>0.90599101347978028</v>
      </c>
      <c r="P13" s="20">
        <v>4.1311967951927894E-4</v>
      </c>
      <c r="Q13" s="20">
        <v>1.8860337387210671E-2</v>
      </c>
      <c r="R13" s="20">
        <v>1.1473684210526316E-2</v>
      </c>
      <c r="S13" s="20">
        <v>2.4509394572025053E-2</v>
      </c>
      <c r="T13" s="20">
        <v>1.0008457851705666E-3</v>
      </c>
      <c r="U13" s="20">
        <v>0.4042173158025304</v>
      </c>
      <c r="V13" s="20">
        <v>0.38184736091298149</v>
      </c>
      <c r="W13" s="20">
        <v>2.7444336882865444E-2</v>
      </c>
      <c r="X13" s="42">
        <f t="shared" si="1"/>
        <v>0.94283212596991561</v>
      </c>
    </row>
    <row r="14" spans="1:24" x14ac:dyDescent="0.25">
      <c r="A14" s="14" t="s">
        <v>57</v>
      </c>
      <c r="B14" s="42">
        <v>53.802999999999997</v>
      </c>
      <c r="C14" s="15">
        <v>5.2999999999999999E-2</v>
      </c>
      <c r="D14" s="15">
        <v>1.4319999999999999</v>
      </c>
      <c r="E14" s="15">
        <v>0.78500000000000003</v>
      </c>
      <c r="F14" s="15">
        <v>1.8360000000000001</v>
      </c>
      <c r="G14" s="15">
        <v>5.5E-2</v>
      </c>
      <c r="H14" s="15">
        <v>17.106999999999999</v>
      </c>
      <c r="I14" s="15">
        <v>23.259</v>
      </c>
      <c r="J14" s="15">
        <v>0.88400000000000001</v>
      </c>
      <c r="K14" s="15">
        <v>99.213999999999999</v>
      </c>
      <c r="L14" s="41">
        <f t="shared" si="0"/>
        <v>89.791947635142165</v>
      </c>
      <c r="M14" s="19">
        <v>608.49348283063966</v>
      </c>
      <c r="N14" s="15">
        <v>2.7464456458928348</v>
      </c>
      <c r="O14" s="55">
        <v>0.89537360625728069</v>
      </c>
      <c r="P14" s="20">
        <v>6.6349524286429644E-4</v>
      </c>
      <c r="Q14" s="20">
        <v>1.4044723420949392E-2</v>
      </c>
      <c r="R14" s="20">
        <v>5.1644736842105269E-3</v>
      </c>
      <c r="S14" s="20">
        <v>2.5553235908141965E-2</v>
      </c>
      <c r="T14" s="20">
        <v>7.7530307301945309E-4</v>
      </c>
      <c r="U14" s="20">
        <v>0.42438600843463159</v>
      </c>
      <c r="V14" s="20">
        <v>0.41474679029957207</v>
      </c>
      <c r="W14" s="20">
        <v>1.426266537592772E-2</v>
      </c>
      <c r="X14" s="42">
        <f t="shared" si="1"/>
        <v>0.94320736359535029</v>
      </c>
    </row>
    <row r="15" spans="1:24" x14ac:dyDescent="0.25">
      <c r="A15" s="14" t="s">
        <v>58</v>
      </c>
      <c r="B15" s="42">
        <v>53.774000000000001</v>
      </c>
      <c r="C15" s="15">
        <v>3.3000000000000002E-2</v>
      </c>
      <c r="D15" s="15">
        <v>2.181</v>
      </c>
      <c r="E15" s="15">
        <v>1.728</v>
      </c>
      <c r="F15" s="15">
        <v>2.331</v>
      </c>
      <c r="G15" s="15">
        <v>6.9000000000000006E-2</v>
      </c>
      <c r="H15" s="15">
        <v>16.302</v>
      </c>
      <c r="I15" s="15">
        <v>20.619</v>
      </c>
      <c r="J15" s="15">
        <v>1.913</v>
      </c>
      <c r="K15" s="15">
        <v>98.95</v>
      </c>
      <c r="L15" s="41">
        <f t="shared" si="0"/>
        <v>115.32802449728317</v>
      </c>
      <c r="M15" s="19">
        <v>798.78219123121426</v>
      </c>
      <c r="N15" s="15">
        <v>3.5864481742527361</v>
      </c>
      <c r="O15" s="55">
        <v>0.89489099683807616</v>
      </c>
      <c r="P15" s="20">
        <v>4.1311967951927894E-4</v>
      </c>
      <c r="Q15" s="20">
        <v>2.1390741467242059E-2</v>
      </c>
      <c r="R15" s="20">
        <v>1.1368421052631578E-2</v>
      </c>
      <c r="S15" s="20">
        <v>3.2442588726513573E-2</v>
      </c>
      <c r="T15" s="20">
        <v>9.7265294615167758E-4</v>
      </c>
      <c r="U15" s="20">
        <v>0.40441577772264942</v>
      </c>
      <c r="V15" s="20">
        <v>0.36767118402282456</v>
      </c>
      <c r="W15" s="20">
        <v>3.0864795095192001E-2</v>
      </c>
      <c r="X15" s="42">
        <f t="shared" si="1"/>
        <v>0.92573659744642001</v>
      </c>
    </row>
    <row r="16" spans="1:24" x14ac:dyDescent="0.25">
      <c r="A16" s="14" t="s">
        <v>59</v>
      </c>
      <c r="B16" s="42">
        <v>54.552999999999997</v>
      </c>
      <c r="C16" s="15">
        <v>7.0000000000000001E-3</v>
      </c>
      <c r="D16" s="15">
        <v>1.4630000000000001</v>
      </c>
      <c r="E16" s="15">
        <v>0.64200000000000002</v>
      </c>
      <c r="F16" s="15">
        <v>1.643</v>
      </c>
      <c r="G16" s="15">
        <v>0</v>
      </c>
      <c r="H16" s="15">
        <v>17.033000000000001</v>
      </c>
      <c r="I16" s="15">
        <v>23.332999999999998</v>
      </c>
      <c r="J16" s="15">
        <v>0.79500000000000004</v>
      </c>
      <c r="K16" s="15">
        <v>99.469000000000008</v>
      </c>
      <c r="L16" s="41">
        <f t="shared" si="0"/>
        <v>93.052647677623341</v>
      </c>
      <c r="M16" s="19">
        <v>690.77916165385295</v>
      </c>
      <c r="N16" s="15">
        <v>2.8537055157112943</v>
      </c>
      <c r="O16" s="55">
        <v>0.90785488434015638</v>
      </c>
      <c r="P16" s="20">
        <v>8.7631447170756141E-5</v>
      </c>
      <c r="Q16" s="20">
        <v>1.4348764221263242E-2</v>
      </c>
      <c r="R16" s="20">
        <v>4.2236842105263161E-3</v>
      </c>
      <c r="S16" s="20">
        <v>2.2867084203201115E-2</v>
      </c>
      <c r="T16" s="20">
        <v>0</v>
      </c>
      <c r="U16" s="20">
        <v>0.42255023567353017</v>
      </c>
      <c r="V16" s="20">
        <v>0.4160663338088445</v>
      </c>
      <c r="W16" s="20">
        <v>1.2826718296224589E-2</v>
      </c>
      <c r="X16" s="42">
        <f t="shared" si="1"/>
        <v>0.94866143909821565</v>
      </c>
    </row>
    <row r="17" spans="1:24" x14ac:dyDescent="0.25">
      <c r="A17" s="14" t="s">
        <v>60</v>
      </c>
      <c r="B17" s="42">
        <v>53.981999999999999</v>
      </c>
      <c r="C17" s="15">
        <v>0.51700000000000002</v>
      </c>
      <c r="D17" s="15">
        <v>1.796</v>
      </c>
      <c r="E17" s="15">
        <v>1.534</v>
      </c>
      <c r="F17" s="15">
        <v>2.95</v>
      </c>
      <c r="G17" s="15">
        <v>6.5000000000000002E-2</v>
      </c>
      <c r="H17" s="15">
        <v>17.785</v>
      </c>
      <c r="I17" s="15">
        <v>17.872</v>
      </c>
      <c r="J17" s="15">
        <v>1.7150000000000001</v>
      </c>
      <c r="K17" s="15">
        <v>98.216000000000008</v>
      </c>
      <c r="L17" s="41">
        <f t="shared" si="0"/>
        <v>172.0630594679771</v>
      </c>
      <c r="M17" s="19">
        <v>1183.7546325507253</v>
      </c>
      <c r="N17" s="15">
        <v>5.4527322193413514</v>
      </c>
      <c r="O17" s="55">
        <v>0.8983524712930604</v>
      </c>
      <c r="P17" s="20">
        <v>6.4722083124687038E-3</v>
      </c>
      <c r="Q17" s="20">
        <v>1.76147508826991E-2</v>
      </c>
      <c r="R17" s="20">
        <v>1.0092105263157895E-2</v>
      </c>
      <c r="S17" s="20">
        <v>4.1057759220598476E-2</v>
      </c>
      <c r="T17" s="20">
        <v>9.1626726811389915E-4</v>
      </c>
      <c r="U17" s="20">
        <v>0.44120565616472335</v>
      </c>
      <c r="V17" s="20">
        <v>0.31868758915834522</v>
      </c>
      <c r="W17" s="20">
        <v>2.76702161987738E-2</v>
      </c>
      <c r="X17" s="42">
        <f t="shared" si="1"/>
        <v>0.91486445392546756</v>
      </c>
    </row>
    <row r="18" spans="1:24" x14ac:dyDescent="0.25">
      <c r="A18" s="14" t="s">
        <v>61</v>
      </c>
      <c r="B18" s="42">
        <v>53.542999999999999</v>
      </c>
      <c r="C18" s="15">
        <v>7.9000000000000001E-2</v>
      </c>
      <c r="D18" s="15">
        <v>1.619</v>
      </c>
      <c r="E18" s="15">
        <v>1.0669999999999999</v>
      </c>
      <c r="F18" s="15">
        <v>1.958</v>
      </c>
      <c r="G18" s="15">
        <v>3.2000000000000001E-2</v>
      </c>
      <c r="H18" s="15">
        <v>16.581</v>
      </c>
      <c r="I18" s="15">
        <v>22.547999999999998</v>
      </c>
      <c r="J18" s="15">
        <v>0.95699999999999996</v>
      </c>
      <c r="K18" s="15">
        <v>98.383999999999986</v>
      </c>
      <c r="L18" s="41">
        <f t="shared" si="0"/>
        <v>98.279470529510775</v>
      </c>
      <c r="M18" s="19">
        <v>731.16434812431135</v>
      </c>
      <c r="N18" s="15">
        <v>3.0256404779444335</v>
      </c>
      <c r="O18" s="55">
        <v>0.89104676318855047</v>
      </c>
      <c r="P18" s="20">
        <v>9.8898347521281932E-4</v>
      </c>
      <c r="Q18" s="20">
        <v>1.5878775990584543E-2</v>
      </c>
      <c r="R18" s="20">
        <v>7.0197368421052626E-3</v>
      </c>
      <c r="S18" s="20">
        <v>2.7251217814892138E-2</v>
      </c>
      <c r="T18" s="20">
        <v>4.5108542430222725E-4</v>
      </c>
      <c r="U18" s="20">
        <v>0.41133713718680226</v>
      </c>
      <c r="V18" s="20">
        <v>0.40206847360912978</v>
      </c>
      <c r="W18" s="20">
        <v>1.5440464666021298E-2</v>
      </c>
      <c r="X18" s="42">
        <f t="shared" si="1"/>
        <v>0.93786607076061823</v>
      </c>
    </row>
    <row r="19" spans="1:24" x14ac:dyDescent="0.25">
      <c r="A19" s="14" t="s">
        <v>62</v>
      </c>
      <c r="B19" s="42">
        <v>55.091000000000001</v>
      </c>
      <c r="C19" s="15">
        <v>0</v>
      </c>
      <c r="D19" s="15">
        <v>1.381</v>
      </c>
      <c r="E19" s="15">
        <v>0.85299999999999998</v>
      </c>
      <c r="F19" s="15">
        <v>1.7729999999999999</v>
      </c>
      <c r="G19" s="15">
        <v>3.9E-2</v>
      </c>
      <c r="H19" s="15">
        <v>17.175000000000001</v>
      </c>
      <c r="I19" s="15">
        <v>23.234000000000002</v>
      </c>
      <c r="J19" s="15">
        <v>0.85499999999999998</v>
      </c>
      <c r="K19" s="15">
        <v>100.40100000000002</v>
      </c>
      <c r="L19" s="41">
        <f t="shared" si="0"/>
        <v>106.41970535152424</v>
      </c>
      <c r="M19" s="19">
        <v>753.42954922397882</v>
      </c>
      <c r="N19" s="15">
        <v>3.2934113602475081</v>
      </c>
      <c r="O19" s="55">
        <v>0.91680812115160593</v>
      </c>
      <c r="P19" s="20">
        <v>0</v>
      </c>
      <c r="Q19" s="20">
        <v>1.3544527265594351E-2</v>
      </c>
      <c r="R19" s="20">
        <v>5.6118421052631581E-3</v>
      </c>
      <c r="S19" s="20">
        <v>2.4676409185803758E-2</v>
      </c>
      <c r="T19" s="20">
        <v>5.4976036086833949E-4</v>
      </c>
      <c r="U19" s="20">
        <v>0.42607293475564373</v>
      </c>
      <c r="V19" s="20">
        <v>0.41430099857346653</v>
      </c>
      <c r="W19" s="20">
        <v>1.3794772507260408E-2</v>
      </c>
      <c r="X19" s="42">
        <f t="shared" si="1"/>
        <v>0.94525469749988311</v>
      </c>
    </row>
    <row r="20" spans="1:24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R1" sqref="R1"/>
    </sheetView>
  </sheetViews>
  <sheetFormatPr defaultRowHeight="15" x14ac:dyDescent="0.25"/>
  <cols>
    <col min="1" max="1" width="11.7109375" customWidth="1"/>
    <col min="12" max="12" width="11" customWidth="1"/>
  </cols>
  <sheetData>
    <row r="1" spans="1:24" s="14" customFormat="1" ht="12.75" x14ac:dyDescent="0.2">
      <c r="A1" s="14" t="s">
        <v>127</v>
      </c>
    </row>
    <row r="2" spans="1:24" s="14" customFormat="1" ht="12.75" x14ac:dyDescent="0.2">
      <c r="A2" s="14" t="s">
        <v>128</v>
      </c>
    </row>
    <row r="3" spans="1:24" s="14" customFormat="1" ht="12.75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38" customFormat="1" ht="12.75" x14ac:dyDescent="0.2">
      <c r="A4" s="21" t="s">
        <v>109</v>
      </c>
      <c r="B4" s="29" t="s">
        <v>112</v>
      </c>
      <c r="C4" s="23"/>
      <c r="D4" s="23"/>
      <c r="E4" s="23"/>
      <c r="F4" s="23"/>
      <c r="G4" s="23"/>
      <c r="H4" s="23"/>
      <c r="I4" s="23"/>
      <c r="J4" s="23"/>
      <c r="K4" s="23"/>
      <c r="L4" s="29" t="s">
        <v>120</v>
      </c>
      <c r="M4" s="23"/>
      <c r="O4" s="29" t="s">
        <v>114</v>
      </c>
      <c r="P4" s="23"/>
      <c r="Q4" s="23"/>
      <c r="R4" s="23"/>
      <c r="S4" s="23"/>
      <c r="T4" s="23"/>
      <c r="U4" s="23"/>
      <c r="V4" s="23"/>
      <c r="W4" s="23"/>
      <c r="X4" s="22" t="s">
        <v>115</v>
      </c>
    </row>
    <row r="5" spans="1:24" s="14" customFormat="1" ht="14.25" x14ac:dyDescent="0.25">
      <c r="A5" s="8"/>
      <c r="B5" s="32" t="s">
        <v>26</v>
      </c>
      <c r="C5" s="9" t="s">
        <v>27</v>
      </c>
      <c r="D5" s="9" t="s">
        <v>116</v>
      </c>
      <c r="E5" s="9" t="s">
        <v>117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118</v>
      </c>
      <c r="K5" s="9" t="s">
        <v>111</v>
      </c>
      <c r="L5" s="32" t="s">
        <v>113</v>
      </c>
      <c r="M5" s="10" t="s">
        <v>119</v>
      </c>
      <c r="N5" s="10" t="s">
        <v>110</v>
      </c>
      <c r="O5" s="30" t="s">
        <v>4</v>
      </c>
      <c r="P5" s="11" t="s">
        <v>5</v>
      </c>
      <c r="Q5" s="11" t="s">
        <v>6</v>
      </c>
      <c r="R5" s="11" t="s">
        <v>7</v>
      </c>
      <c r="S5" s="11" t="s">
        <v>8</v>
      </c>
      <c r="T5" s="11" t="s">
        <v>9</v>
      </c>
      <c r="U5" s="11" t="s">
        <v>10</v>
      </c>
      <c r="V5" s="11" t="s">
        <v>11</v>
      </c>
      <c r="W5" s="11" t="s">
        <v>12</v>
      </c>
      <c r="X5" s="30" t="s">
        <v>13</v>
      </c>
    </row>
    <row r="6" spans="1:24" x14ac:dyDescent="0.25">
      <c r="A6" s="17" t="s">
        <v>63</v>
      </c>
      <c r="B6" s="42">
        <v>54.5</v>
      </c>
      <c r="C6" s="15">
        <v>0.23</v>
      </c>
      <c r="D6" s="15">
        <v>2.71</v>
      </c>
      <c r="E6" s="15">
        <v>1.72</v>
      </c>
      <c r="F6" s="15">
        <v>1.87</v>
      </c>
      <c r="G6" s="15">
        <v>0</v>
      </c>
      <c r="H6" s="15">
        <v>15.38</v>
      </c>
      <c r="I6" s="15">
        <v>20.94</v>
      </c>
      <c r="J6" s="15">
        <v>2.04</v>
      </c>
      <c r="K6" s="15">
        <v>99.39</v>
      </c>
      <c r="L6" s="41">
        <f t="shared" ref="L6:L19" si="0">30.4*N6+6.3</f>
        <v>93.222934240016741</v>
      </c>
      <c r="M6" s="19">
        <v>701.71925275414344</v>
      </c>
      <c r="N6" s="15">
        <v>2.8593070473689721</v>
      </c>
      <c r="O6" s="55">
        <v>0.90697287402229987</v>
      </c>
      <c r="P6" s="20">
        <v>2.8793189784677019E-3</v>
      </c>
      <c r="Q6" s="20">
        <v>2.6579050608081602E-2</v>
      </c>
      <c r="R6" s="20">
        <v>1.131578947368421E-2</v>
      </c>
      <c r="S6" s="20">
        <v>2.6026443980514964E-2</v>
      </c>
      <c r="T6" s="20">
        <v>0</v>
      </c>
      <c r="U6" s="20">
        <v>0.38154304142892581</v>
      </c>
      <c r="V6" s="20">
        <v>0.37339514978602001</v>
      </c>
      <c r="W6" s="20">
        <v>3.2913843175217818E-2</v>
      </c>
      <c r="X6" s="42">
        <f>U6/(U6+S6)</f>
        <v>0.93614231459362318</v>
      </c>
    </row>
    <row r="7" spans="1:24" x14ac:dyDescent="0.25">
      <c r="A7" s="17" t="s">
        <v>64</v>
      </c>
      <c r="B7" s="42">
        <v>54.38</v>
      </c>
      <c r="C7" s="15">
        <v>0.01</v>
      </c>
      <c r="D7" s="15">
        <v>1.63</v>
      </c>
      <c r="E7" s="15">
        <v>0.84</v>
      </c>
      <c r="F7" s="15">
        <v>1.56</v>
      </c>
      <c r="G7" s="15">
        <v>0.06</v>
      </c>
      <c r="H7" s="15">
        <v>17.62</v>
      </c>
      <c r="I7" s="15">
        <v>23.24</v>
      </c>
      <c r="J7" s="15">
        <v>0.35</v>
      </c>
      <c r="K7" s="15">
        <v>99.69</v>
      </c>
      <c r="L7" s="41">
        <f t="shared" si="0"/>
        <v>99.995390315449285</v>
      </c>
      <c r="M7" s="19">
        <v>912.77228550023074</v>
      </c>
      <c r="N7" s="15">
        <v>3.0820852077450427</v>
      </c>
      <c r="O7" s="55">
        <v>0.90497586952903974</v>
      </c>
      <c r="P7" s="20">
        <v>1.2518778167250878E-4</v>
      </c>
      <c r="Q7" s="20">
        <v>1.59866614358572E-2</v>
      </c>
      <c r="R7" s="20">
        <v>5.5263157894736839E-3</v>
      </c>
      <c r="S7" s="20">
        <v>2.1711899791231736E-2</v>
      </c>
      <c r="T7" s="20">
        <v>8.4578517056667607E-4</v>
      </c>
      <c r="U7" s="20">
        <v>0.43711237906226741</v>
      </c>
      <c r="V7" s="20">
        <v>0.41440798858773181</v>
      </c>
      <c r="W7" s="20">
        <v>5.6469828977089385E-3</v>
      </c>
      <c r="X7" s="42">
        <f t="shared" ref="X7:X19" si="1">U7/(U7+S7)</f>
        <v>0.95267927005631658</v>
      </c>
    </row>
    <row r="8" spans="1:24" x14ac:dyDescent="0.25">
      <c r="A8" s="17" t="s">
        <v>65</v>
      </c>
      <c r="B8" s="42">
        <v>53.6</v>
      </c>
      <c r="C8" s="15">
        <v>0</v>
      </c>
      <c r="D8" s="15">
        <v>2.92</v>
      </c>
      <c r="E8" s="15">
        <v>1.06</v>
      </c>
      <c r="F8" s="15">
        <v>1.41</v>
      </c>
      <c r="G8" s="15">
        <v>0.06</v>
      </c>
      <c r="H8" s="15">
        <v>17.38</v>
      </c>
      <c r="I8" s="15">
        <v>22.52</v>
      </c>
      <c r="J8" s="15">
        <v>0.53</v>
      </c>
      <c r="K8" s="15">
        <v>99.48</v>
      </c>
      <c r="L8" s="41">
        <f t="shared" si="0"/>
        <v>83.675223046737798</v>
      </c>
      <c r="M8" s="19">
        <v>953.28375941207776</v>
      </c>
      <c r="N8" s="15">
        <v>2.5452376002216384</v>
      </c>
      <c r="O8" s="55">
        <v>0.891995340322849</v>
      </c>
      <c r="P8" s="20">
        <v>0</v>
      </c>
      <c r="Q8" s="20">
        <v>2.8638681836014125E-2</v>
      </c>
      <c r="R8" s="20">
        <v>6.973684210526316E-3</v>
      </c>
      <c r="S8" s="20">
        <v>1.9624217118997912E-2</v>
      </c>
      <c r="T8" s="20">
        <v>8.4578517056667607E-4</v>
      </c>
      <c r="U8" s="20">
        <v>0.43115852145869504</v>
      </c>
      <c r="V8" s="20">
        <v>0.4015691868758916</v>
      </c>
      <c r="W8" s="20">
        <v>8.5511455308163939E-3</v>
      </c>
      <c r="X8" s="42">
        <f t="shared" si="1"/>
        <v>0.95646635188180418</v>
      </c>
    </row>
    <row r="9" spans="1:24" x14ac:dyDescent="0.25">
      <c r="A9" s="17" t="s">
        <v>66</v>
      </c>
      <c r="B9" s="42">
        <v>53.24</v>
      </c>
      <c r="C9" s="15">
        <v>0.09</v>
      </c>
      <c r="D9" s="15">
        <v>3.63</v>
      </c>
      <c r="E9" s="15">
        <v>1.62</v>
      </c>
      <c r="F9" s="15">
        <v>1.59</v>
      </c>
      <c r="G9" s="15">
        <v>0.06</v>
      </c>
      <c r="H9" s="15">
        <v>16.25</v>
      </c>
      <c r="I9" s="15">
        <v>22.32</v>
      </c>
      <c r="J9" s="15">
        <v>0.82</v>
      </c>
      <c r="K9" s="15">
        <v>99.62</v>
      </c>
      <c r="L9" s="41">
        <f t="shared" si="0"/>
        <v>74.434606185895547</v>
      </c>
      <c r="M9" s="19">
        <v>882.80912181953397</v>
      </c>
      <c r="N9" s="15">
        <v>2.2412699403255116</v>
      </c>
      <c r="O9" s="55">
        <v>0.88600432684306873</v>
      </c>
      <c r="P9" s="20">
        <v>1.126690035052579E-3</v>
      </c>
      <c r="Q9" s="20">
        <v>3.560219693997646E-2</v>
      </c>
      <c r="R9" s="20">
        <v>1.0657894736842106E-2</v>
      </c>
      <c r="S9" s="20">
        <v>2.21294363256785E-2</v>
      </c>
      <c r="T9" s="20">
        <v>8.4578517056667607E-4</v>
      </c>
      <c r="U9" s="20">
        <v>0.40312577524187543</v>
      </c>
      <c r="V9" s="20">
        <v>0.39800285306704708</v>
      </c>
      <c r="W9" s="20">
        <v>1.3230074217489512E-2</v>
      </c>
      <c r="X9" s="42">
        <f t="shared" si="1"/>
        <v>0.94796198677000076</v>
      </c>
    </row>
    <row r="10" spans="1:24" x14ac:dyDescent="0.25">
      <c r="A10" s="17" t="s">
        <v>67</v>
      </c>
      <c r="B10" s="42">
        <v>53.94</v>
      </c>
      <c r="C10" s="15">
        <v>0.08</v>
      </c>
      <c r="D10" s="15">
        <v>3.35</v>
      </c>
      <c r="E10" s="15">
        <v>1.47</v>
      </c>
      <c r="F10" s="15">
        <v>1.67</v>
      </c>
      <c r="G10" s="15">
        <v>0.06</v>
      </c>
      <c r="H10" s="15">
        <v>16.600000000000001</v>
      </c>
      <c r="I10" s="15">
        <v>21.67</v>
      </c>
      <c r="J10" s="15">
        <v>0.95</v>
      </c>
      <c r="K10" s="15">
        <v>99.79</v>
      </c>
      <c r="L10" s="41">
        <f t="shared" si="0"/>
        <v>85.940029771957924</v>
      </c>
      <c r="M10" s="19">
        <v>963.65377597103316</v>
      </c>
      <c r="N10" s="15">
        <v>2.6197378214459848</v>
      </c>
      <c r="O10" s="55">
        <v>0.89765351972041929</v>
      </c>
      <c r="P10" s="20">
        <v>1.0015022533800702E-3</v>
      </c>
      <c r="Q10" s="20">
        <v>3.2856021969399768E-2</v>
      </c>
      <c r="R10" s="20">
        <v>9.6710526315789466E-3</v>
      </c>
      <c r="S10" s="20">
        <v>2.32428670842032E-2</v>
      </c>
      <c r="T10" s="20">
        <v>8.4578517056667607E-4</v>
      </c>
      <c r="U10" s="20">
        <v>0.4118084842470851</v>
      </c>
      <c r="V10" s="20">
        <v>0.38641226818830249</v>
      </c>
      <c r="W10" s="20">
        <v>1.5327525008067118E-2</v>
      </c>
      <c r="X10" s="42">
        <f t="shared" si="1"/>
        <v>0.94657442848280238</v>
      </c>
    </row>
    <row r="11" spans="1:24" x14ac:dyDescent="0.25">
      <c r="A11" s="17" t="s">
        <v>67</v>
      </c>
      <c r="B11" s="42">
        <v>54.25</v>
      </c>
      <c r="C11" s="15">
        <v>0</v>
      </c>
      <c r="D11" s="15">
        <v>2.09</v>
      </c>
      <c r="E11" s="15">
        <v>0.76</v>
      </c>
      <c r="F11" s="15">
        <v>1.4159999999999999</v>
      </c>
      <c r="G11" s="15">
        <v>7.4999999999999997E-2</v>
      </c>
      <c r="H11" s="15">
        <v>16.972999999999999</v>
      </c>
      <c r="I11" s="15">
        <v>23.116</v>
      </c>
      <c r="J11" s="15">
        <v>1.1299999999999999</v>
      </c>
      <c r="K11" s="15">
        <v>99.809999999999988</v>
      </c>
      <c r="L11" s="41">
        <f t="shared" si="0"/>
        <v>70.703633271504344</v>
      </c>
      <c r="M11" s="19">
        <v>568.74316465702145</v>
      </c>
      <c r="N11" s="15">
        <v>2.1185405681415905</v>
      </c>
      <c r="O11" s="55">
        <v>0.90281244799467464</v>
      </c>
      <c r="P11" s="20">
        <v>0</v>
      </c>
      <c r="Q11" s="20">
        <v>2.0498234601804628E-2</v>
      </c>
      <c r="R11" s="20">
        <v>5.0000000000000001E-3</v>
      </c>
      <c r="S11" s="20">
        <v>1.9707724425887266E-2</v>
      </c>
      <c r="T11" s="20">
        <v>1.057231463208345E-3</v>
      </c>
      <c r="U11" s="20">
        <v>0.421061771272637</v>
      </c>
      <c r="V11" s="20">
        <v>0.41219686162624825</v>
      </c>
      <c r="W11" s="20">
        <v>1.8231687641174572E-2</v>
      </c>
      <c r="X11" s="42">
        <f t="shared" si="1"/>
        <v>0.95528791212138042</v>
      </c>
    </row>
    <row r="12" spans="1:24" x14ac:dyDescent="0.25">
      <c r="A12" s="17" t="s">
        <v>68</v>
      </c>
      <c r="B12" s="42">
        <v>54.56</v>
      </c>
      <c r="C12" s="15">
        <v>0.06</v>
      </c>
      <c r="D12" s="15">
        <v>3.08</v>
      </c>
      <c r="E12" s="15">
        <v>1.1599999999999999</v>
      </c>
      <c r="F12" s="15">
        <v>1.52</v>
      </c>
      <c r="G12" s="15">
        <v>0.04</v>
      </c>
      <c r="H12" s="15">
        <v>17.12</v>
      </c>
      <c r="I12" s="15">
        <v>22.27</v>
      </c>
      <c r="J12" s="15">
        <v>0.93</v>
      </c>
      <c r="K12" s="15">
        <v>100.74000000000001</v>
      </c>
      <c r="L12" s="41">
        <f t="shared" si="0"/>
        <v>84.822611935674288</v>
      </c>
      <c r="M12" s="19">
        <v>921.20452677203707</v>
      </c>
      <c r="N12" s="15">
        <v>2.5829806557787598</v>
      </c>
      <c r="O12" s="55">
        <v>0.90797137626892988</v>
      </c>
      <c r="P12" s="20">
        <v>7.5112669003505261E-4</v>
      </c>
      <c r="Q12" s="20">
        <v>3.0207924676343666E-2</v>
      </c>
      <c r="R12" s="20">
        <v>7.6315789473684207E-3</v>
      </c>
      <c r="S12" s="20">
        <v>2.1155184411969383E-2</v>
      </c>
      <c r="T12" s="20">
        <v>5.6385678037778404E-4</v>
      </c>
      <c r="U12" s="20">
        <v>0.4247085090548251</v>
      </c>
      <c r="V12" s="20">
        <v>0.39711126961483595</v>
      </c>
      <c r="W12" s="20">
        <v>1.500484027105518E-2</v>
      </c>
      <c r="X12" s="42">
        <f t="shared" si="1"/>
        <v>0.95255235014208461</v>
      </c>
    </row>
    <row r="13" spans="1:24" x14ac:dyDescent="0.25">
      <c r="A13" s="17" t="s">
        <v>69</v>
      </c>
      <c r="B13" s="42">
        <v>54.55</v>
      </c>
      <c r="C13" s="15">
        <v>0.18</v>
      </c>
      <c r="D13" s="15">
        <v>3.18</v>
      </c>
      <c r="E13" s="15">
        <v>1.25</v>
      </c>
      <c r="F13" s="15">
        <v>1.35</v>
      </c>
      <c r="G13" s="15">
        <v>0.1</v>
      </c>
      <c r="H13" s="15">
        <v>16.239999999999998</v>
      </c>
      <c r="I13" s="15">
        <v>20.91</v>
      </c>
      <c r="J13" s="15">
        <v>1.77</v>
      </c>
      <c r="K13" s="15">
        <v>99.529999999999987</v>
      </c>
      <c r="L13" s="41">
        <f t="shared" si="0"/>
        <v>90.373036532764274</v>
      </c>
      <c r="M13" s="19">
        <v>844.6199865049432</v>
      </c>
      <c r="N13" s="15">
        <v>2.765560412261983</v>
      </c>
      <c r="O13" s="55">
        <v>0.90780495922782478</v>
      </c>
      <c r="P13" s="20">
        <v>2.2533800701051579E-3</v>
      </c>
      <c r="Q13" s="20">
        <v>3.118870145154963E-2</v>
      </c>
      <c r="R13" s="20">
        <v>8.2236842105263153E-3</v>
      </c>
      <c r="S13" s="20">
        <v>1.8789144050104387E-2</v>
      </c>
      <c r="T13" s="20">
        <v>1.4096419509444602E-3</v>
      </c>
      <c r="U13" s="20">
        <v>0.40287769784172656</v>
      </c>
      <c r="V13" s="20">
        <v>0.37286019971469331</v>
      </c>
      <c r="W13" s="20">
        <v>2.8557599225556632E-2</v>
      </c>
      <c r="X13" s="42">
        <f t="shared" si="1"/>
        <v>0.95544078361531604</v>
      </c>
    </row>
    <row r="14" spans="1:24" x14ac:dyDescent="0.25">
      <c r="A14" s="17" t="s">
        <v>70</v>
      </c>
      <c r="B14" s="42">
        <v>55.19</v>
      </c>
      <c r="C14" s="15">
        <v>0.18</v>
      </c>
      <c r="D14" s="15">
        <v>2.83</v>
      </c>
      <c r="E14" s="15">
        <v>1.77</v>
      </c>
      <c r="F14" s="15">
        <v>1.62</v>
      </c>
      <c r="G14" s="15">
        <v>0.06</v>
      </c>
      <c r="H14" s="15">
        <v>15.64</v>
      </c>
      <c r="I14" s="15">
        <v>20.34</v>
      </c>
      <c r="J14" s="15">
        <v>2.44</v>
      </c>
      <c r="K14" s="15">
        <v>100.07</v>
      </c>
      <c r="L14" s="41">
        <f t="shared" si="0"/>
        <v>105.6861846442426</v>
      </c>
      <c r="M14" s="19">
        <v>730.10593775999143</v>
      </c>
      <c r="N14" s="15">
        <v>3.2692823896132439</v>
      </c>
      <c r="O14" s="55">
        <v>0.91845564985854544</v>
      </c>
      <c r="P14" s="20">
        <v>2.2533800701051579E-3</v>
      </c>
      <c r="Q14" s="20">
        <v>2.7755982738328758E-2</v>
      </c>
      <c r="R14" s="20">
        <v>1.1644736842105263E-2</v>
      </c>
      <c r="S14" s="20">
        <v>2.2546972860125265E-2</v>
      </c>
      <c r="T14" s="20">
        <v>8.4578517056667607E-4</v>
      </c>
      <c r="U14" s="20">
        <v>0.38799305383279581</v>
      </c>
      <c r="V14" s="20">
        <v>0.36269614835948644</v>
      </c>
      <c r="W14" s="20">
        <v>3.93675379154566E-2</v>
      </c>
      <c r="X14" s="42">
        <f t="shared" si="1"/>
        <v>0.94507972086972625</v>
      </c>
    </row>
    <row r="15" spans="1:24" x14ac:dyDescent="0.25">
      <c r="A15" s="17" t="s">
        <v>71</v>
      </c>
      <c r="B15" s="42">
        <v>54.63</v>
      </c>
      <c r="C15" s="15">
        <v>0.12</v>
      </c>
      <c r="D15" s="15">
        <v>2.23</v>
      </c>
      <c r="E15" s="15">
        <v>1.34</v>
      </c>
      <c r="F15" s="15">
        <v>2.54</v>
      </c>
      <c r="G15" s="15">
        <v>0.11</v>
      </c>
      <c r="H15" s="15">
        <v>16.239999999999998</v>
      </c>
      <c r="I15" s="15">
        <v>20.83</v>
      </c>
      <c r="J15" s="15">
        <v>1.9</v>
      </c>
      <c r="K15" s="15">
        <v>99.94</v>
      </c>
      <c r="L15" s="41">
        <f t="shared" si="0"/>
        <v>120.73076604748969</v>
      </c>
      <c r="M15" s="19">
        <v>815.8477792182274</v>
      </c>
      <c r="N15" s="15">
        <v>3.7641699357726877</v>
      </c>
      <c r="O15" s="55">
        <v>0.90913629555666498</v>
      </c>
      <c r="P15" s="20">
        <v>1.5022533800701052E-3</v>
      </c>
      <c r="Q15" s="20">
        <v>2.1871322087092977E-2</v>
      </c>
      <c r="R15" s="20">
        <v>8.8157894736842109E-3</v>
      </c>
      <c r="S15" s="20">
        <v>3.5351426583159366E-2</v>
      </c>
      <c r="T15" s="20">
        <v>1.5506061460389062E-3</v>
      </c>
      <c r="U15" s="20">
        <v>0.40287769784172656</v>
      </c>
      <c r="V15" s="20">
        <v>0.37143366619115548</v>
      </c>
      <c r="W15" s="20">
        <v>3.0655050016134236E-2</v>
      </c>
      <c r="X15" s="42">
        <f t="shared" si="1"/>
        <v>0.91933117948389864</v>
      </c>
    </row>
    <row r="16" spans="1:24" x14ac:dyDescent="0.25">
      <c r="A16" s="17" t="s">
        <v>72</v>
      </c>
      <c r="B16" s="42">
        <v>54.6</v>
      </c>
      <c r="C16" s="15">
        <v>0.13</v>
      </c>
      <c r="D16" s="15">
        <v>1.98</v>
      </c>
      <c r="E16" s="15">
        <v>0.95</v>
      </c>
      <c r="F16" s="15">
        <v>2.29</v>
      </c>
      <c r="G16" s="15">
        <v>0.09</v>
      </c>
      <c r="H16" s="15">
        <v>16.100000000000001</v>
      </c>
      <c r="I16" s="15">
        <v>21.37</v>
      </c>
      <c r="J16" s="15">
        <v>1.75</v>
      </c>
      <c r="K16" s="15">
        <v>99.260000000000019</v>
      </c>
      <c r="L16" s="41">
        <f t="shared" si="0"/>
        <v>125.06260381469714</v>
      </c>
      <c r="M16" s="19">
        <v>733.05880804507672</v>
      </c>
      <c r="N16" s="15">
        <v>3.9066645991676694</v>
      </c>
      <c r="O16" s="55">
        <v>0.90863704443334992</v>
      </c>
      <c r="P16" s="20">
        <v>1.627441161742614E-3</v>
      </c>
      <c r="Q16" s="20">
        <v>1.9419380149078069E-2</v>
      </c>
      <c r="R16" s="20">
        <v>6.2499999999999995E-3</v>
      </c>
      <c r="S16" s="20">
        <v>3.1871955462769663E-2</v>
      </c>
      <c r="T16" s="20">
        <v>1.268677755850014E-3</v>
      </c>
      <c r="U16" s="20">
        <v>0.3994046142396428</v>
      </c>
      <c r="V16" s="20">
        <v>0.3810627674750357</v>
      </c>
      <c r="W16" s="20">
        <v>2.8234914488544694E-2</v>
      </c>
      <c r="X16" s="42">
        <f t="shared" si="1"/>
        <v>0.92609856945216895</v>
      </c>
    </row>
    <row r="17" spans="1:24" x14ac:dyDescent="0.25">
      <c r="A17" s="17" t="s">
        <v>73</v>
      </c>
      <c r="B17" s="42">
        <v>54.9</v>
      </c>
      <c r="C17" s="15">
        <v>0.27</v>
      </c>
      <c r="D17" s="15">
        <v>3.98</v>
      </c>
      <c r="E17" s="15">
        <v>1.59</v>
      </c>
      <c r="F17" s="15">
        <v>1.98</v>
      </c>
      <c r="G17" s="15">
        <v>0.05</v>
      </c>
      <c r="H17" s="15">
        <v>14.4</v>
      </c>
      <c r="I17" s="15">
        <v>19.7</v>
      </c>
      <c r="J17" s="15">
        <v>3.09</v>
      </c>
      <c r="K17" s="15">
        <v>99.960000000000008</v>
      </c>
      <c r="L17" s="41">
        <f t="shared" si="0"/>
        <v>72.314065259583074</v>
      </c>
      <c r="M17" s="19">
        <v>532.42004224093967</v>
      </c>
      <c r="N17" s="15">
        <v>2.1715153045915487</v>
      </c>
      <c r="O17" s="55">
        <v>0.91362955566650017</v>
      </c>
      <c r="P17" s="20">
        <v>3.3800701051577369E-3</v>
      </c>
      <c r="Q17" s="20">
        <v>3.9034915653197333E-2</v>
      </c>
      <c r="R17" s="20">
        <v>1.0460526315789474E-2</v>
      </c>
      <c r="S17" s="20">
        <v>2.7557411273486432E-2</v>
      </c>
      <c r="T17" s="20">
        <v>7.0482097547223011E-4</v>
      </c>
      <c r="U17" s="20">
        <v>0.35723145621433888</v>
      </c>
      <c r="V17" s="20">
        <v>0.351283880171184</v>
      </c>
      <c r="W17" s="20">
        <v>4.9854791868344628E-2</v>
      </c>
      <c r="X17" s="42">
        <f t="shared" si="1"/>
        <v>0.92838303391311505</v>
      </c>
    </row>
    <row r="18" spans="1:24" x14ac:dyDescent="0.25">
      <c r="A18" s="17" t="s">
        <v>74</v>
      </c>
      <c r="B18" s="42">
        <v>54.78</v>
      </c>
      <c r="C18" s="15">
        <v>0.21</v>
      </c>
      <c r="D18" s="15">
        <v>2.92</v>
      </c>
      <c r="E18" s="15">
        <v>1.51</v>
      </c>
      <c r="F18" s="15">
        <v>1.57</v>
      </c>
      <c r="G18" s="15">
        <v>0.08</v>
      </c>
      <c r="H18" s="15">
        <v>15.4</v>
      </c>
      <c r="I18" s="15">
        <v>20.9</v>
      </c>
      <c r="J18" s="15">
        <v>2.2599999999999998</v>
      </c>
      <c r="K18" s="15">
        <v>99.63000000000001</v>
      </c>
      <c r="L18" s="41">
        <f t="shared" si="0"/>
        <v>87.154643077366117</v>
      </c>
      <c r="M18" s="19">
        <v>625.56404073342412</v>
      </c>
      <c r="N18" s="15">
        <v>2.6596922064923065</v>
      </c>
      <c r="O18" s="55">
        <v>0.91163255117324016</v>
      </c>
      <c r="P18" s="20">
        <v>2.628943415122684E-3</v>
      </c>
      <c r="Q18" s="20">
        <v>2.8638681836014125E-2</v>
      </c>
      <c r="R18" s="20">
        <v>9.9342105263157902E-3</v>
      </c>
      <c r="S18" s="20">
        <v>2.1851078636047322E-2</v>
      </c>
      <c r="T18" s="20">
        <v>1.1277135607555681E-3</v>
      </c>
      <c r="U18" s="20">
        <v>0.3820391962292235</v>
      </c>
      <c r="V18" s="20">
        <v>0.37268188302425104</v>
      </c>
      <c r="W18" s="20">
        <v>3.6463375282349143E-2</v>
      </c>
      <c r="X18" s="42">
        <f t="shared" si="1"/>
        <v>0.94589847788898507</v>
      </c>
    </row>
    <row r="19" spans="1:24" x14ac:dyDescent="0.25">
      <c r="A19" s="17" t="s">
        <v>75</v>
      </c>
      <c r="B19" s="42">
        <v>55.3</v>
      </c>
      <c r="C19" s="15">
        <v>0.16</v>
      </c>
      <c r="D19" s="15">
        <v>3.03</v>
      </c>
      <c r="E19" s="15">
        <v>2.63</v>
      </c>
      <c r="F19" s="15">
        <v>1.51</v>
      </c>
      <c r="G19" s="15">
        <v>0.05</v>
      </c>
      <c r="H19" s="15">
        <v>14.9</v>
      </c>
      <c r="I19" s="15">
        <v>19.7</v>
      </c>
      <c r="J19" s="15">
        <v>2.85</v>
      </c>
      <c r="K19" s="15">
        <v>100.13</v>
      </c>
      <c r="L19" s="41">
        <f t="shared" si="0"/>
        <v>101.3300257592404</v>
      </c>
      <c r="M19" s="19">
        <v>697.13979401559197</v>
      </c>
      <c r="N19" s="15">
        <v>3.1259876894486975</v>
      </c>
      <c r="O19" s="55">
        <v>0.92028623731070047</v>
      </c>
      <c r="P19" s="20">
        <v>2.0030045067601404E-3</v>
      </c>
      <c r="Q19" s="20">
        <v>2.9717536288740683E-2</v>
      </c>
      <c r="R19" s="20">
        <v>1.7302631578947368E-2</v>
      </c>
      <c r="S19" s="20">
        <v>2.1016005567153793E-2</v>
      </c>
      <c r="T19" s="20">
        <v>7.0482097547223011E-4</v>
      </c>
      <c r="U19" s="20">
        <v>0.36963532622178119</v>
      </c>
      <c r="V19" s="20">
        <v>0.351283880171184</v>
      </c>
      <c r="W19" s="20">
        <v>4.5982575024201361E-2</v>
      </c>
      <c r="X19" s="42">
        <f t="shared" si="1"/>
        <v>0.94620265219393007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workbookViewId="0">
      <selection activeCell="S1" sqref="S1"/>
    </sheetView>
  </sheetViews>
  <sheetFormatPr defaultRowHeight="15" x14ac:dyDescent="0.25"/>
  <cols>
    <col min="12" max="12" width="10.85546875" customWidth="1"/>
  </cols>
  <sheetData>
    <row r="1" spans="1:24" s="14" customFormat="1" ht="12.75" x14ac:dyDescent="0.2">
      <c r="A1" s="14" t="s">
        <v>129</v>
      </c>
    </row>
    <row r="2" spans="1:24" s="14" customFormat="1" ht="12.75" x14ac:dyDescent="0.2">
      <c r="A2" s="14" t="s">
        <v>130</v>
      </c>
    </row>
    <row r="3" spans="1:24" s="14" customFormat="1" ht="12.75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56" customFormat="1" ht="12.75" x14ac:dyDescent="0.2">
      <c r="A4" s="21" t="s">
        <v>109</v>
      </c>
      <c r="B4" s="29" t="s">
        <v>112</v>
      </c>
      <c r="C4" s="23"/>
      <c r="D4" s="23"/>
      <c r="E4" s="23"/>
      <c r="F4" s="23"/>
      <c r="G4" s="23"/>
      <c r="H4" s="23"/>
      <c r="I4" s="23"/>
      <c r="J4" s="23"/>
      <c r="K4" s="23"/>
      <c r="L4" s="29" t="s">
        <v>120</v>
      </c>
      <c r="M4" s="23"/>
      <c r="N4" s="38"/>
      <c r="O4" s="29" t="s">
        <v>114</v>
      </c>
      <c r="P4" s="23"/>
      <c r="Q4" s="23"/>
      <c r="R4" s="23"/>
      <c r="S4" s="23"/>
      <c r="T4" s="23"/>
      <c r="U4" s="23"/>
      <c r="V4" s="23"/>
      <c r="W4" s="23"/>
      <c r="X4" s="29" t="s">
        <v>115</v>
      </c>
    </row>
    <row r="5" spans="1:24" s="14" customFormat="1" ht="14.25" x14ac:dyDescent="0.25">
      <c r="A5" s="8"/>
      <c r="B5" s="32" t="s">
        <v>26</v>
      </c>
      <c r="C5" s="9" t="s">
        <v>27</v>
      </c>
      <c r="D5" s="9" t="s">
        <v>116</v>
      </c>
      <c r="E5" s="9" t="s">
        <v>117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118</v>
      </c>
      <c r="K5" s="9" t="s">
        <v>111</v>
      </c>
      <c r="L5" s="32" t="s">
        <v>113</v>
      </c>
      <c r="M5" s="10" t="s">
        <v>119</v>
      </c>
      <c r="N5" s="10" t="s">
        <v>110</v>
      </c>
      <c r="O5" s="30" t="s">
        <v>4</v>
      </c>
      <c r="P5" s="11" t="s">
        <v>5</v>
      </c>
      <c r="Q5" s="11" t="s">
        <v>6</v>
      </c>
      <c r="R5" s="11" t="s">
        <v>7</v>
      </c>
      <c r="S5" s="11" t="s">
        <v>8</v>
      </c>
      <c r="T5" s="11" t="s">
        <v>9</v>
      </c>
      <c r="U5" s="11" t="s">
        <v>10</v>
      </c>
      <c r="V5" s="11" t="s">
        <v>11</v>
      </c>
      <c r="W5" s="11" t="s">
        <v>12</v>
      </c>
      <c r="X5" s="30" t="s">
        <v>13</v>
      </c>
    </row>
    <row r="6" spans="1:24" x14ac:dyDescent="0.25">
      <c r="A6" s="17" t="s">
        <v>76</v>
      </c>
      <c r="B6" s="42">
        <v>54.728000000000002</v>
      </c>
      <c r="C6" s="15">
        <v>8.3000000000000004E-2</v>
      </c>
      <c r="D6" s="15">
        <v>1.976</v>
      </c>
      <c r="E6" s="15">
        <v>2.286</v>
      </c>
      <c r="F6" s="15">
        <v>2.4729999999999999</v>
      </c>
      <c r="G6" s="15">
        <v>0.10299999999999999</v>
      </c>
      <c r="H6" s="15">
        <v>16.695</v>
      </c>
      <c r="I6" s="15">
        <v>19.643999999999998</v>
      </c>
      <c r="J6" s="15">
        <v>2.113</v>
      </c>
      <c r="K6" s="15">
        <v>100.101</v>
      </c>
      <c r="L6" s="41">
        <f t="shared" ref="L6:L38" si="0">30.4*N6+6.3</f>
        <v>141.10647656880712</v>
      </c>
      <c r="M6" s="19">
        <v>961.18247676925091</v>
      </c>
      <c r="N6" s="15">
        <v>4.4344235713423394</v>
      </c>
      <c r="O6" s="55">
        <v>0.91076718255949407</v>
      </c>
      <c r="P6" s="20">
        <v>1.0390585878818229E-3</v>
      </c>
      <c r="Q6" s="20">
        <v>1.9380149078069831E-2</v>
      </c>
      <c r="R6" s="20">
        <v>1.5039473684210526E-2</v>
      </c>
      <c r="S6" s="20">
        <v>3.4418928322894921E-2</v>
      </c>
      <c r="T6" s="20">
        <v>1.451931209472794E-3</v>
      </c>
      <c r="U6" s="20">
        <v>0.41416521954849911</v>
      </c>
      <c r="V6" s="20">
        <v>0.35028530670470753</v>
      </c>
      <c r="W6" s="20">
        <v>3.4091642465311392E-2</v>
      </c>
      <c r="X6" s="42">
        <f>U6/(U6+S6)</f>
        <v>0.92327208064257638</v>
      </c>
    </row>
    <row r="7" spans="1:24" x14ac:dyDescent="0.25">
      <c r="A7" s="17" t="s">
        <v>77</v>
      </c>
      <c r="B7" s="42">
        <v>54.48</v>
      </c>
      <c r="C7" s="15">
        <v>0</v>
      </c>
      <c r="D7" s="15">
        <v>1.619</v>
      </c>
      <c r="E7" s="15">
        <v>2.38</v>
      </c>
      <c r="F7" s="15">
        <v>2.2029999999999998</v>
      </c>
      <c r="G7" s="15">
        <v>9.2999999999999999E-2</v>
      </c>
      <c r="H7" s="15">
        <v>16.850999999999999</v>
      </c>
      <c r="I7" s="15">
        <v>20.364999999999998</v>
      </c>
      <c r="J7" s="15">
        <v>1.792</v>
      </c>
      <c r="K7" s="15">
        <v>99.783000000000001</v>
      </c>
      <c r="L7" s="41">
        <f t="shared" si="0"/>
        <v>135.45201777528339</v>
      </c>
      <c r="M7" s="19">
        <v>935.49321422185938</v>
      </c>
      <c r="N7" s="15">
        <v>4.2484216373448485</v>
      </c>
      <c r="O7" s="55">
        <v>0.90664003994008979</v>
      </c>
      <c r="P7" s="20">
        <v>0</v>
      </c>
      <c r="Q7" s="20">
        <v>1.5878775990584543E-2</v>
      </c>
      <c r="R7" s="20">
        <v>1.5657894736842103E-2</v>
      </c>
      <c r="S7" s="20">
        <v>3.0661099512874043E-2</v>
      </c>
      <c r="T7" s="20">
        <v>1.310967014378348E-3</v>
      </c>
      <c r="U7" s="20">
        <v>0.41803522699082107</v>
      </c>
      <c r="V7" s="20">
        <v>0.36314194008559197</v>
      </c>
      <c r="W7" s="20">
        <v>2.8912552436269768E-2</v>
      </c>
      <c r="X7" s="42">
        <f t="shared" ref="X7:X38" si="1">U7/(U7+S7)</f>
        <v>0.93166625688293536</v>
      </c>
    </row>
    <row r="8" spans="1:24" x14ac:dyDescent="0.25">
      <c r="A8" s="17" t="s">
        <v>78</v>
      </c>
      <c r="B8" s="42">
        <v>53.98</v>
      </c>
      <c r="C8" s="15">
        <v>0.18</v>
      </c>
      <c r="D8" s="15">
        <v>2.34</v>
      </c>
      <c r="E8" s="15">
        <v>2.1800000000000002</v>
      </c>
      <c r="F8" s="15">
        <v>2.63</v>
      </c>
      <c r="G8" s="15">
        <v>0.11</v>
      </c>
      <c r="H8" s="15">
        <v>16.75</v>
      </c>
      <c r="I8" s="15">
        <v>18.89</v>
      </c>
      <c r="J8" s="15">
        <v>2.34</v>
      </c>
      <c r="K8" s="15">
        <v>99.4</v>
      </c>
      <c r="L8" s="41">
        <f t="shared" si="0"/>
        <v>140.438265495558</v>
      </c>
      <c r="M8" s="19">
        <v>973.22110113284873</v>
      </c>
      <c r="N8" s="15">
        <v>4.4124429439328292</v>
      </c>
      <c r="O8" s="55">
        <v>0.89831918788483933</v>
      </c>
      <c r="P8" s="20">
        <v>2.2533800701051579E-3</v>
      </c>
      <c r="Q8" s="20">
        <v>2.2950176539819536E-2</v>
      </c>
      <c r="R8" s="20">
        <v>1.4342105263157896E-2</v>
      </c>
      <c r="S8" s="20">
        <v>3.6604036186499656E-2</v>
      </c>
      <c r="T8" s="20">
        <v>1.5506061460389062E-3</v>
      </c>
      <c r="U8" s="20">
        <v>0.41552964524931774</v>
      </c>
      <c r="V8" s="20">
        <v>0.3368402282453638</v>
      </c>
      <c r="W8" s="20">
        <v>3.7754114230396901E-2</v>
      </c>
      <c r="X8" s="42">
        <f t="shared" si="1"/>
        <v>0.91904156295045725</v>
      </c>
    </row>
    <row r="9" spans="1:24" x14ac:dyDescent="0.25">
      <c r="A9" s="17" t="s">
        <v>79</v>
      </c>
      <c r="B9" s="54">
        <v>55.18</v>
      </c>
      <c r="C9" s="17">
        <v>0.04</v>
      </c>
      <c r="D9" s="17">
        <v>1.23</v>
      </c>
      <c r="E9" s="17">
        <v>1.88</v>
      </c>
      <c r="F9" s="17">
        <v>1.68</v>
      </c>
      <c r="G9" s="17">
        <v>0.16</v>
      </c>
      <c r="H9" s="17">
        <v>17.22</v>
      </c>
      <c r="I9" s="17">
        <v>20.72</v>
      </c>
      <c r="J9" s="17">
        <v>1.38</v>
      </c>
      <c r="K9" s="15">
        <v>99.489999999999981</v>
      </c>
      <c r="L9" s="41">
        <f t="shared" si="0"/>
        <v>151.83878472042031</v>
      </c>
      <c r="M9" s="19">
        <v>1020.4889737796947</v>
      </c>
      <c r="N9" s="15">
        <v>4.7874600236980358</v>
      </c>
      <c r="O9" s="55">
        <v>0.91828923281744046</v>
      </c>
      <c r="P9" s="20">
        <v>5.0075112669003511E-4</v>
      </c>
      <c r="Q9" s="20">
        <v>1.2063554335033347E-2</v>
      </c>
      <c r="R9" s="20">
        <v>1.2368421052631579E-2</v>
      </c>
      <c r="S9" s="20">
        <v>2.338204592901879E-2</v>
      </c>
      <c r="T9" s="20">
        <v>2.2554271215111362E-3</v>
      </c>
      <c r="U9" s="20">
        <v>0.42718928305631354</v>
      </c>
      <c r="V9" s="20">
        <v>0.369472182596291</v>
      </c>
      <c r="W9" s="20">
        <v>2.2265246853823813E-2</v>
      </c>
      <c r="X9" s="42">
        <f t="shared" si="1"/>
        <v>0.94810578386850719</v>
      </c>
    </row>
    <row r="10" spans="1:24" x14ac:dyDescent="0.25">
      <c r="A10" s="17" t="s">
        <v>80</v>
      </c>
      <c r="B10" s="54">
        <v>54.86</v>
      </c>
      <c r="C10" s="17">
        <v>7.0000000000000007E-2</v>
      </c>
      <c r="D10" s="17">
        <v>1.88</v>
      </c>
      <c r="E10" s="17">
        <v>1.71</v>
      </c>
      <c r="F10" s="17">
        <v>2.5299999999999998</v>
      </c>
      <c r="G10" s="17">
        <v>0.1</v>
      </c>
      <c r="H10" s="17">
        <v>17.16</v>
      </c>
      <c r="I10" s="17">
        <v>19.59</v>
      </c>
      <c r="J10" s="17">
        <v>1.84</v>
      </c>
      <c r="K10" s="15">
        <v>99.740000000000009</v>
      </c>
      <c r="L10" s="41">
        <f t="shared" si="0"/>
        <v>153.45960757294367</v>
      </c>
      <c r="M10" s="19">
        <v>1040.1691639470696</v>
      </c>
      <c r="N10" s="15">
        <v>4.8407765648994623</v>
      </c>
      <c r="O10" s="55">
        <v>0.91296388750208013</v>
      </c>
      <c r="P10" s="20">
        <v>8.7631447170756147E-4</v>
      </c>
      <c r="Q10" s="20">
        <v>1.8438603373872108E-2</v>
      </c>
      <c r="R10" s="20">
        <v>1.125E-2</v>
      </c>
      <c r="S10" s="20">
        <v>3.521224773834377E-2</v>
      </c>
      <c r="T10" s="20">
        <v>1.4096419509444602E-3</v>
      </c>
      <c r="U10" s="20">
        <v>0.42570081865542048</v>
      </c>
      <c r="V10" s="20">
        <v>0.34932239657631953</v>
      </c>
      <c r="W10" s="20">
        <v>2.9686995805098423E-2</v>
      </c>
      <c r="X10" s="42">
        <f t="shared" si="1"/>
        <v>0.92360327726473812</v>
      </c>
    </row>
    <row r="11" spans="1:24" x14ac:dyDescent="0.25">
      <c r="A11" s="17" t="s">
        <v>81</v>
      </c>
      <c r="B11" s="54">
        <v>54.62</v>
      </c>
      <c r="C11" s="17">
        <v>7.0000000000000007E-2</v>
      </c>
      <c r="D11" s="17">
        <v>2.29</v>
      </c>
      <c r="E11" s="17">
        <v>1.35</v>
      </c>
      <c r="F11" s="17">
        <v>2.19</v>
      </c>
      <c r="G11" s="17">
        <v>0.11</v>
      </c>
      <c r="H11" s="17">
        <v>16</v>
      </c>
      <c r="I11" s="17">
        <v>20.65</v>
      </c>
      <c r="J11" s="17">
        <v>2.02</v>
      </c>
      <c r="K11" s="15">
        <v>99.3</v>
      </c>
      <c r="L11" s="41">
        <f t="shared" si="0"/>
        <v>121.47782949134402</v>
      </c>
      <c r="M11" s="19">
        <v>788.3763819609552</v>
      </c>
      <c r="N11" s="15">
        <v>3.7887443911626328</v>
      </c>
      <c r="O11" s="55">
        <v>0.90896987851555988</v>
      </c>
      <c r="P11" s="20">
        <v>8.7631447170756147E-4</v>
      </c>
      <c r="Q11" s="20">
        <v>2.2459788152216557E-2</v>
      </c>
      <c r="R11" s="20">
        <v>8.8815789473684209E-3</v>
      </c>
      <c r="S11" s="20">
        <v>3.0480167014613781E-2</v>
      </c>
      <c r="T11" s="20">
        <v>1.5506061460389062E-3</v>
      </c>
      <c r="U11" s="20">
        <v>0.3969238402381543</v>
      </c>
      <c r="V11" s="20">
        <v>0.36822396576319544</v>
      </c>
      <c r="W11" s="20">
        <v>3.2591158438205876E-2</v>
      </c>
      <c r="X11" s="42">
        <f t="shared" si="1"/>
        <v>0.92868535040059252</v>
      </c>
    </row>
    <row r="12" spans="1:24" x14ac:dyDescent="0.25">
      <c r="A12" s="17" t="s">
        <v>82</v>
      </c>
      <c r="B12" s="54">
        <v>53.43</v>
      </c>
      <c r="C12" s="17">
        <v>0.67</v>
      </c>
      <c r="D12" s="17">
        <v>2.99</v>
      </c>
      <c r="E12" s="17">
        <v>1.77</v>
      </c>
      <c r="F12" s="17">
        <v>3.61</v>
      </c>
      <c r="G12" s="17">
        <v>0.1</v>
      </c>
      <c r="H12" s="17">
        <v>16.420000000000002</v>
      </c>
      <c r="I12" s="17">
        <v>18.04</v>
      </c>
      <c r="J12" s="17">
        <v>1.88</v>
      </c>
      <c r="K12" s="15">
        <v>98.91</v>
      </c>
      <c r="L12" s="41">
        <f t="shared" si="0"/>
        <v>120.80499735763158</v>
      </c>
      <c r="M12" s="19">
        <v>1097.134443820217</v>
      </c>
      <c r="N12" s="15">
        <v>3.7666117551852496</v>
      </c>
      <c r="O12" s="55">
        <v>0.88916625062406385</v>
      </c>
      <c r="P12" s="20">
        <v>8.3875813720580873E-3</v>
      </c>
      <c r="Q12" s="20">
        <v>2.9325225578658302E-2</v>
      </c>
      <c r="R12" s="20">
        <v>1.1644736842105263E-2</v>
      </c>
      <c r="S12" s="20">
        <v>5.0243562978427282E-2</v>
      </c>
      <c r="T12" s="20">
        <v>1.4096419509444602E-3</v>
      </c>
      <c r="U12" s="20">
        <v>0.40734309104440586</v>
      </c>
      <c r="V12" s="20">
        <v>0.32168330955777458</v>
      </c>
      <c r="W12" s="20">
        <v>3.0332365279122298E-2</v>
      </c>
      <c r="X12" s="42">
        <f t="shared" si="1"/>
        <v>0.89019880161120213</v>
      </c>
    </row>
    <row r="13" spans="1:24" x14ac:dyDescent="0.25">
      <c r="A13" s="17" t="s">
        <v>83</v>
      </c>
      <c r="B13" s="54">
        <v>51.99</v>
      </c>
      <c r="C13" s="17">
        <v>0.69</v>
      </c>
      <c r="D13" s="17">
        <v>3.16</v>
      </c>
      <c r="E13" s="17">
        <v>1.89</v>
      </c>
      <c r="F13" s="17">
        <v>3.51</v>
      </c>
      <c r="G13" s="17">
        <v>0.08</v>
      </c>
      <c r="H13" s="17">
        <v>15.65</v>
      </c>
      <c r="I13" s="17">
        <v>17.52</v>
      </c>
      <c r="J13" s="17">
        <v>1.97</v>
      </c>
      <c r="K13" s="15">
        <v>96.46</v>
      </c>
      <c r="L13" s="41">
        <f t="shared" si="0"/>
        <v>115.27078686240685</v>
      </c>
      <c r="M13" s="19">
        <v>1073.6610674099038</v>
      </c>
      <c r="N13" s="15">
        <v>3.584565357316015</v>
      </c>
      <c r="O13" s="55">
        <v>0.86520219670494258</v>
      </c>
      <c r="P13" s="20">
        <v>8.6379569354031044E-3</v>
      </c>
      <c r="Q13" s="20">
        <v>3.0992546096508439E-2</v>
      </c>
      <c r="R13" s="20">
        <v>1.2434210526315789E-2</v>
      </c>
      <c r="S13" s="20">
        <v>4.8851774530271397E-2</v>
      </c>
      <c r="T13" s="20">
        <v>1.1277135607555681E-3</v>
      </c>
      <c r="U13" s="20">
        <v>0.38824113123294468</v>
      </c>
      <c r="V13" s="20">
        <v>0.31241084165477889</v>
      </c>
      <c r="W13" s="20">
        <v>3.1784446595676023E-2</v>
      </c>
      <c r="X13" s="42">
        <f t="shared" si="1"/>
        <v>0.88823480343390515</v>
      </c>
    </row>
    <row r="14" spans="1:24" x14ac:dyDescent="0.25">
      <c r="A14" s="15" t="s">
        <v>84</v>
      </c>
      <c r="B14" s="42">
        <v>53.07</v>
      </c>
      <c r="C14" s="15">
        <v>0.122</v>
      </c>
      <c r="D14" s="15">
        <v>2.5499999999999998</v>
      </c>
      <c r="E14" s="15">
        <v>1.27</v>
      </c>
      <c r="F14" s="15">
        <v>2.2999999999999998</v>
      </c>
      <c r="G14" s="15">
        <v>5.0999999999999997E-2</v>
      </c>
      <c r="H14" s="15">
        <v>15.51</v>
      </c>
      <c r="I14" s="15">
        <v>19.96</v>
      </c>
      <c r="J14" s="15">
        <v>2.2400000000000002</v>
      </c>
      <c r="K14" s="15">
        <v>97.072999999999993</v>
      </c>
      <c r="L14" s="41">
        <f t="shared" si="0"/>
        <v>113.15830360369647</v>
      </c>
      <c r="M14" s="19">
        <v>710.44076774324071</v>
      </c>
      <c r="N14" s="15">
        <v>3.5150757764373841</v>
      </c>
      <c r="O14" s="55">
        <v>0.88317523714428348</v>
      </c>
      <c r="P14" s="20">
        <v>1.527290936404607E-3</v>
      </c>
      <c r="Q14" s="20">
        <v>2.5009807767752058E-2</v>
      </c>
      <c r="R14" s="20">
        <v>8.3552631578947371E-3</v>
      </c>
      <c r="S14" s="20">
        <v>3.2011134307585246E-2</v>
      </c>
      <c r="T14" s="20">
        <v>7.1891739498167466E-4</v>
      </c>
      <c r="U14" s="20">
        <v>0.38476804763086081</v>
      </c>
      <c r="V14" s="20">
        <v>0.35592011412268193</v>
      </c>
      <c r="W14" s="20">
        <v>3.6140690545337209E-2</v>
      </c>
      <c r="X14" s="42">
        <f t="shared" si="1"/>
        <v>0.92319401809202417</v>
      </c>
    </row>
    <row r="15" spans="1:24" x14ac:dyDescent="0.25">
      <c r="A15" s="15" t="s">
        <v>85</v>
      </c>
      <c r="B15" s="42">
        <v>53.39</v>
      </c>
      <c r="C15" s="15">
        <v>0.14000000000000001</v>
      </c>
      <c r="D15" s="15">
        <v>2.21</v>
      </c>
      <c r="E15" s="15">
        <v>0.37</v>
      </c>
      <c r="F15" s="15">
        <v>3.04</v>
      </c>
      <c r="G15" s="15">
        <v>0.122</v>
      </c>
      <c r="H15" s="15">
        <v>15.96</v>
      </c>
      <c r="I15" s="15">
        <v>21.58</v>
      </c>
      <c r="J15" s="15">
        <v>1.65</v>
      </c>
      <c r="K15" s="15">
        <v>98.462000000000003</v>
      </c>
      <c r="L15" s="41">
        <f t="shared" si="0"/>
        <v>87.884048973622981</v>
      </c>
      <c r="M15" s="19">
        <v>611.36999288911352</v>
      </c>
      <c r="N15" s="15">
        <v>2.683685821500756</v>
      </c>
      <c r="O15" s="55">
        <v>0.88850058245964381</v>
      </c>
      <c r="P15" s="20">
        <v>1.7526289434151229E-3</v>
      </c>
      <c r="Q15" s="20">
        <v>2.1675166732051786E-2</v>
      </c>
      <c r="R15" s="20">
        <v>2.4342105263157896E-3</v>
      </c>
      <c r="S15" s="20">
        <v>4.2310368823938765E-2</v>
      </c>
      <c r="T15" s="20">
        <v>1.7197631801522415E-3</v>
      </c>
      <c r="U15" s="20">
        <v>0.39593153063755893</v>
      </c>
      <c r="V15" s="20">
        <v>0.38480741797432239</v>
      </c>
      <c r="W15" s="20">
        <v>2.6621490803484995E-2</v>
      </c>
      <c r="X15" s="42">
        <f t="shared" si="1"/>
        <v>0.90345430485782197</v>
      </c>
    </row>
    <row r="16" spans="1:24" x14ac:dyDescent="0.25">
      <c r="A16" s="15" t="s">
        <v>86</v>
      </c>
      <c r="B16" s="42">
        <v>53.59</v>
      </c>
      <c r="C16" s="15">
        <v>9.9000000000000005E-2</v>
      </c>
      <c r="D16" s="15">
        <v>2.31</v>
      </c>
      <c r="E16" s="15">
        <v>1.99</v>
      </c>
      <c r="F16" s="15">
        <v>2.4700000000000002</v>
      </c>
      <c r="G16" s="15">
        <v>7.6999999999999999E-2</v>
      </c>
      <c r="H16" s="15">
        <v>15.68</v>
      </c>
      <c r="I16" s="15">
        <v>19.72</v>
      </c>
      <c r="J16" s="15">
        <v>2.2000000000000002</v>
      </c>
      <c r="K16" s="15">
        <v>98.13600000000001</v>
      </c>
      <c r="L16" s="41">
        <f t="shared" si="0"/>
        <v>122.5758844519346</v>
      </c>
      <c r="M16" s="19">
        <v>833.04812613977754</v>
      </c>
      <c r="N16" s="15">
        <v>3.8248646201294276</v>
      </c>
      <c r="O16" s="55">
        <v>0.89182892328174401</v>
      </c>
      <c r="P16" s="20">
        <v>1.2393590385578368E-3</v>
      </c>
      <c r="Q16" s="20">
        <v>2.2655943507257751E-2</v>
      </c>
      <c r="R16" s="20">
        <v>1.3092105263157894E-2</v>
      </c>
      <c r="S16" s="20">
        <v>3.4377174669450249E-2</v>
      </c>
      <c r="T16" s="20">
        <v>1.0854243022272343E-3</v>
      </c>
      <c r="U16" s="20">
        <v>0.38898536343339118</v>
      </c>
      <c r="V16" s="20">
        <v>0.35164051355206849</v>
      </c>
      <c r="W16" s="20">
        <v>3.5495321071313334E-2</v>
      </c>
      <c r="X16" s="42">
        <f t="shared" si="1"/>
        <v>0.91879967740296509</v>
      </c>
    </row>
    <row r="17" spans="1:24" x14ac:dyDescent="0.25">
      <c r="A17" s="15" t="s">
        <v>87</v>
      </c>
      <c r="B17" s="42">
        <v>53.63</v>
      </c>
      <c r="C17" s="15">
        <v>0.13500000000000001</v>
      </c>
      <c r="D17" s="15">
        <v>2.25</v>
      </c>
      <c r="E17" s="15">
        <v>2.0699999999999998</v>
      </c>
      <c r="F17" s="15">
        <v>2.29</v>
      </c>
      <c r="G17" s="15">
        <v>9.5000000000000001E-2</v>
      </c>
      <c r="H17" s="15">
        <v>16.05</v>
      </c>
      <c r="I17" s="15">
        <v>19.82</v>
      </c>
      <c r="J17" s="15">
        <v>2.19</v>
      </c>
      <c r="K17" s="15">
        <v>98.53</v>
      </c>
      <c r="L17" s="41">
        <f t="shared" si="0"/>
        <v>123.65620194296771</v>
      </c>
      <c r="M17" s="19">
        <v>836.65556342591776</v>
      </c>
      <c r="N17" s="15">
        <v>3.8604013797028855</v>
      </c>
      <c r="O17" s="55">
        <v>0.89249459144616405</v>
      </c>
      <c r="P17" s="20">
        <v>1.6900350525788684E-3</v>
      </c>
      <c r="Q17" s="20">
        <v>2.2067477442134172E-2</v>
      </c>
      <c r="R17" s="20">
        <v>1.3618421052631578E-2</v>
      </c>
      <c r="S17" s="20">
        <v>3.1871955462769663E-2</v>
      </c>
      <c r="T17" s="20">
        <v>1.3391598533972371E-3</v>
      </c>
      <c r="U17" s="20">
        <v>0.39816422723889855</v>
      </c>
      <c r="V17" s="20">
        <v>0.35342368045649075</v>
      </c>
      <c r="W17" s="20">
        <v>3.5333978702807356E-2</v>
      </c>
      <c r="X17" s="42">
        <f t="shared" si="1"/>
        <v>0.92588540977520395</v>
      </c>
    </row>
    <row r="18" spans="1:24" x14ac:dyDescent="0.25">
      <c r="A18" s="15" t="s">
        <v>88</v>
      </c>
      <c r="B18" s="42">
        <v>53.69</v>
      </c>
      <c r="C18" s="15">
        <v>0.129</v>
      </c>
      <c r="D18" s="15">
        <v>2.41</v>
      </c>
      <c r="E18" s="15">
        <v>1.37</v>
      </c>
      <c r="F18" s="15">
        <v>2.57</v>
      </c>
      <c r="G18" s="15">
        <v>9.1999999999999998E-2</v>
      </c>
      <c r="H18" s="15">
        <v>15.86</v>
      </c>
      <c r="I18" s="15">
        <v>20.52</v>
      </c>
      <c r="J18" s="15">
        <v>2.08</v>
      </c>
      <c r="K18" s="15">
        <v>98.720999999999989</v>
      </c>
      <c r="L18" s="41">
        <f t="shared" si="0"/>
        <v>111.4293813808449</v>
      </c>
      <c r="M18" s="19">
        <v>731.41942338543572</v>
      </c>
      <c r="N18" s="15">
        <v>3.458203334896214</v>
      </c>
      <c r="O18" s="55">
        <v>0.89349309369279406</v>
      </c>
      <c r="P18" s="20">
        <v>1.6149223835753633E-3</v>
      </c>
      <c r="Q18" s="20">
        <v>2.3636720282463716E-2</v>
      </c>
      <c r="R18" s="20">
        <v>9.0131578947368427E-3</v>
      </c>
      <c r="S18" s="20">
        <v>3.5768963117606127E-2</v>
      </c>
      <c r="T18" s="20">
        <v>1.2968705948689034E-3</v>
      </c>
      <c r="U18" s="20">
        <v>0.39345075663607043</v>
      </c>
      <c r="V18" s="20">
        <v>0.36590584878744653</v>
      </c>
      <c r="W18" s="20">
        <v>3.3559212649241693E-2</v>
      </c>
      <c r="X18" s="42">
        <f t="shared" si="1"/>
        <v>0.91666514497951435</v>
      </c>
    </row>
    <row r="19" spans="1:24" x14ac:dyDescent="0.25">
      <c r="A19" s="15" t="s">
        <v>89</v>
      </c>
      <c r="B19" s="42">
        <v>53.8</v>
      </c>
      <c r="C19" s="15">
        <v>0.16200000000000001</v>
      </c>
      <c r="D19" s="15">
        <v>2.5</v>
      </c>
      <c r="E19" s="15">
        <v>1.52</v>
      </c>
      <c r="F19" s="15">
        <v>2.52</v>
      </c>
      <c r="G19" s="15">
        <v>0.06</v>
      </c>
      <c r="H19" s="15">
        <v>15.62</v>
      </c>
      <c r="I19" s="15">
        <v>19.989999999999998</v>
      </c>
      <c r="J19" s="15">
        <v>2.36</v>
      </c>
      <c r="K19" s="15">
        <v>98.531999999999996</v>
      </c>
      <c r="L19" s="41">
        <f t="shared" si="0"/>
        <v>122.26422035844793</v>
      </c>
      <c r="M19" s="19">
        <v>733.00201770767592</v>
      </c>
      <c r="N19" s="15">
        <v>3.8146125117910508</v>
      </c>
      <c r="O19" s="55">
        <v>0.89532368114494909</v>
      </c>
      <c r="P19" s="20">
        <v>2.0280420630946422E-3</v>
      </c>
      <c r="Q19" s="20">
        <v>2.451941938014908E-2</v>
      </c>
      <c r="R19" s="20">
        <v>0.01</v>
      </c>
      <c r="S19" s="20">
        <v>3.5073068893528188E-2</v>
      </c>
      <c r="T19" s="20">
        <v>8.4578517056667607E-4</v>
      </c>
      <c r="U19" s="20">
        <v>0.38749689903249812</v>
      </c>
      <c r="V19" s="20">
        <v>0.35645506419400852</v>
      </c>
      <c r="W19" s="20">
        <v>3.8076798967408843E-2</v>
      </c>
      <c r="X19" s="42">
        <f t="shared" si="1"/>
        <v>0.91700056427183685</v>
      </c>
    </row>
    <row r="20" spans="1:24" x14ac:dyDescent="0.25">
      <c r="A20" s="15" t="s">
        <v>90</v>
      </c>
      <c r="B20" s="42">
        <v>53.82</v>
      </c>
      <c r="C20" s="15">
        <v>0.16600000000000001</v>
      </c>
      <c r="D20" s="15">
        <v>2.72</v>
      </c>
      <c r="E20" s="15">
        <v>1.68</v>
      </c>
      <c r="F20" s="15">
        <v>2.87</v>
      </c>
      <c r="G20" s="15">
        <v>9.7000000000000003E-2</v>
      </c>
      <c r="H20" s="15">
        <v>15.32</v>
      </c>
      <c r="I20" s="15">
        <v>19.25</v>
      </c>
      <c r="J20" s="15">
        <v>2.57</v>
      </c>
      <c r="K20" s="15">
        <v>98.492999999999995</v>
      </c>
      <c r="L20" s="41">
        <f t="shared" si="0"/>
        <v>128.23442554411184</v>
      </c>
      <c r="M20" s="19">
        <v>803.63329232934575</v>
      </c>
      <c r="N20" s="15">
        <v>4.0110008402668367</v>
      </c>
      <c r="O20" s="55">
        <v>0.89565651522715917</v>
      </c>
      <c r="P20" s="20">
        <v>2.0781171757636458E-3</v>
      </c>
      <c r="Q20" s="20">
        <v>2.6677128285602199E-2</v>
      </c>
      <c r="R20" s="20">
        <v>1.1052631578947368E-2</v>
      </c>
      <c r="S20" s="20">
        <v>3.9944328462073769E-2</v>
      </c>
      <c r="T20" s="20">
        <v>1.3673526924161265E-3</v>
      </c>
      <c r="U20" s="20">
        <v>0.38005457702803275</v>
      </c>
      <c r="V20" s="20">
        <v>0.34325962910128388</v>
      </c>
      <c r="W20" s="20">
        <v>4.1464988706034205E-2</v>
      </c>
      <c r="X20" s="42">
        <f t="shared" si="1"/>
        <v>0.90489420819927657</v>
      </c>
    </row>
    <row r="21" spans="1:24" x14ac:dyDescent="0.25">
      <c r="A21" s="15" t="s">
        <v>91</v>
      </c>
      <c r="B21" s="42">
        <v>53.86</v>
      </c>
      <c r="C21" s="15">
        <v>0.13900000000000001</v>
      </c>
      <c r="D21" s="15">
        <v>2.2200000000000002</v>
      </c>
      <c r="E21" s="15">
        <v>1.42</v>
      </c>
      <c r="F21" s="15">
        <v>2.52</v>
      </c>
      <c r="G21" s="15">
        <v>9.7000000000000003E-2</v>
      </c>
      <c r="H21" s="15">
        <v>15.98</v>
      </c>
      <c r="I21" s="15">
        <v>20.27</v>
      </c>
      <c r="J21" s="15">
        <v>2.11</v>
      </c>
      <c r="K21" s="15">
        <v>98.616</v>
      </c>
      <c r="L21" s="41">
        <f t="shared" si="0"/>
        <v>130.65446438809454</v>
      </c>
      <c r="M21" s="19">
        <v>785.88122881106733</v>
      </c>
      <c r="N21" s="15">
        <v>4.0906073811873203</v>
      </c>
      <c r="O21" s="55">
        <v>0.89632218339157921</v>
      </c>
      <c r="P21" s="20">
        <v>1.740110165247872E-3</v>
      </c>
      <c r="Q21" s="20">
        <v>2.1773244409572384E-2</v>
      </c>
      <c r="R21" s="20">
        <v>9.3421052631578946E-3</v>
      </c>
      <c r="S21" s="20">
        <v>3.5073068893528188E-2</v>
      </c>
      <c r="T21" s="20">
        <v>1.3673526924161265E-3</v>
      </c>
      <c r="U21" s="20">
        <v>0.39642768543785661</v>
      </c>
      <c r="V21" s="20">
        <v>0.36144793152639088</v>
      </c>
      <c r="W21" s="20">
        <v>3.4043239754759598E-2</v>
      </c>
      <c r="X21" s="42">
        <f t="shared" si="1"/>
        <v>0.91871840653471326</v>
      </c>
    </row>
    <row r="22" spans="1:24" x14ac:dyDescent="0.25">
      <c r="A22" s="15" t="s">
        <v>92</v>
      </c>
      <c r="B22" s="42">
        <v>53.91</v>
      </c>
      <c r="C22" s="15">
        <v>0.14399999999999999</v>
      </c>
      <c r="D22" s="15">
        <v>2.4900000000000002</v>
      </c>
      <c r="E22" s="15">
        <v>1.1599999999999999</v>
      </c>
      <c r="F22" s="15">
        <v>2.37</v>
      </c>
      <c r="G22" s="15">
        <v>8.1000000000000003E-2</v>
      </c>
      <c r="H22" s="15">
        <v>15.88</v>
      </c>
      <c r="I22" s="15">
        <v>19.91</v>
      </c>
      <c r="J22" s="15">
        <v>2.12</v>
      </c>
      <c r="K22" s="15">
        <v>98.064999999999998</v>
      </c>
      <c r="L22" s="41">
        <f t="shared" si="0"/>
        <v>127.40233158335882</v>
      </c>
      <c r="M22" s="19">
        <v>840.77029780206806</v>
      </c>
      <c r="N22" s="15">
        <v>3.9836293283999611</v>
      </c>
      <c r="O22" s="55">
        <v>0.89715426859710423</v>
      </c>
      <c r="P22" s="20">
        <v>1.8027040560841261E-3</v>
      </c>
      <c r="Q22" s="20">
        <v>2.4421341702628486E-2</v>
      </c>
      <c r="R22" s="20">
        <v>7.6315789473684207E-3</v>
      </c>
      <c r="S22" s="20">
        <v>3.298538622129437E-2</v>
      </c>
      <c r="T22" s="20">
        <v>1.1418099802650127E-3</v>
      </c>
      <c r="U22" s="20">
        <v>0.39394691143636812</v>
      </c>
      <c r="V22" s="20">
        <v>0.35502853067047074</v>
      </c>
      <c r="W22" s="20">
        <v>3.4204582123265576E-2</v>
      </c>
      <c r="X22" s="42">
        <f t="shared" si="1"/>
        <v>0.92273860187606638</v>
      </c>
    </row>
    <row r="23" spans="1:24" x14ac:dyDescent="0.25">
      <c r="A23" s="15" t="s">
        <v>93</v>
      </c>
      <c r="B23" s="42">
        <v>53.97</v>
      </c>
      <c r="C23" s="15">
        <v>0.29099999999999998</v>
      </c>
      <c r="D23" s="15">
        <v>4.47</v>
      </c>
      <c r="E23" s="15">
        <v>2.66</v>
      </c>
      <c r="F23" s="15">
        <v>3.04</v>
      </c>
      <c r="G23" s="15">
        <v>6.5000000000000002E-2</v>
      </c>
      <c r="H23" s="15">
        <v>13.08</v>
      </c>
      <c r="I23" s="15">
        <v>17.059999999999999</v>
      </c>
      <c r="J23" s="15">
        <v>4.13</v>
      </c>
      <c r="K23" s="15">
        <v>98.765999999999991</v>
      </c>
      <c r="L23" s="41">
        <f t="shared" si="0"/>
        <v>94.209889395867208</v>
      </c>
      <c r="M23" s="19">
        <v>628.36626442813395</v>
      </c>
      <c r="N23" s="15">
        <v>2.891772677495632</v>
      </c>
      <c r="O23" s="55">
        <v>0.89815277084373435</v>
      </c>
      <c r="P23" s="20">
        <v>3.6429644466700051E-3</v>
      </c>
      <c r="Q23" s="20">
        <v>4.3840721851706552E-2</v>
      </c>
      <c r="R23" s="20">
        <v>1.7500000000000002E-2</v>
      </c>
      <c r="S23" s="20">
        <v>4.2310368823938765E-2</v>
      </c>
      <c r="T23" s="20">
        <v>9.1626726811389915E-4</v>
      </c>
      <c r="U23" s="20">
        <v>0.32448523939469115</v>
      </c>
      <c r="V23" s="20">
        <v>0.3042082738944365</v>
      </c>
      <c r="W23" s="20">
        <v>6.6634398192965474E-2</v>
      </c>
      <c r="X23" s="42">
        <f t="shared" si="1"/>
        <v>0.88464864934064458</v>
      </c>
    </row>
    <row r="24" spans="1:24" x14ac:dyDescent="0.25">
      <c r="A24" s="15" t="s">
        <v>94</v>
      </c>
      <c r="B24" s="42">
        <v>53.99</v>
      </c>
      <c r="C24" s="15">
        <v>0.154</v>
      </c>
      <c r="D24" s="15">
        <v>2.5</v>
      </c>
      <c r="E24" s="15">
        <v>1.36</v>
      </c>
      <c r="F24" s="15">
        <v>2.56</v>
      </c>
      <c r="G24" s="15">
        <v>1.7000000000000001E-2</v>
      </c>
      <c r="H24" s="15">
        <v>15.8</v>
      </c>
      <c r="I24" s="15">
        <v>20.3</v>
      </c>
      <c r="J24" s="15">
        <v>2.12</v>
      </c>
      <c r="K24" s="15">
        <v>98.801000000000016</v>
      </c>
      <c r="L24" s="41">
        <f t="shared" si="0"/>
        <v>115.093422425713</v>
      </c>
      <c r="M24" s="19">
        <v>779.51436630917044</v>
      </c>
      <c r="N24" s="15">
        <v>3.5787310008458229</v>
      </c>
      <c r="O24" s="55">
        <v>0.89848560492594443</v>
      </c>
      <c r="P24" s="20">
        <v>1.9278918377566351E-3</v>
      </c>
      <c r="Q24" s="20">
        <v>2.451941938014908E-2</v>
      </c>
      <c r="R24" s="20">
        <v>8.9473684210526327E-3</v>
      </c>
      <c r="S24" s="20">
        <v>3.5629784272790538E-2</v>
      </c>
      <c r="T24" s="20">
        <v>2.3963913166055826E-4</v>
      </c>
      <c r="U24" s="20">
        <v>0.39196229223517737</v>
      </c>
      <c r="V24" s="20">
        <v>0.36198288159771758</v>
      </c>
      <c r="W24" s="20">
        <v>3.4204582123265576E-2</v>
      </c>
      <c r="X24" s="42">
        <f t="shared" si="1"/>
        <v>0.91667342256720552</v>
      </c>
    </row>
    <row r="25" spans="1:24" x14ac:dyDescent="0.25">
      <c r="A25" s="15" t="s">
        <v>95</v>
      </c>
      <c r="B25" s="42">
        <v>54.08</v>
      </c>
      <c r="C25" s="15">
        <v>0.252</v>
      </c>
      <c r="D25" s="15">
        <v>2.91</v>
      </c>
      <c r="E25" s="15">
        <v>1.54</v>
      </c>
      <c r="F25" s="15">
        <v>3.5</v>
      </c>
      <c r="G25" s="15">
        <v>8.5999999999999993E-2</v>
      </c>
      <c r="H25" s="15">
        <v>14.64</v>
      </c>
      <c r="I25" s="15">
        <v>19.16</v>
      </c>
      <c r="J25" s="15">
        <v>2.76</v>
      </c>
      <c r="K25" s="15">
        <v>98.928000000000011</v>
      </c>
      <c r="L25" s="41">
        <f t="shared" si="0"/>
        <v>131.56767700259562</v>
      </c>
      <c r="M25" s="19">
        <v>757.27000939692164</v>
      </c>
      <c r="N25" s="15">
        <v>4.1206472698222241</v>
      </c>
      <c r="O25" s="55">
        <v>0.89998335829588938</v>
      </c>
      <c r="P25" s="20">
        <v>3.1547320981472212E-3</v>
      </c>
      <c r="Q25" s="20">
        <v>2.8540604158493531E-2</v>
      </c>
      <c r="R25" s="20">
        <v>1.0131578947368422E-2</v>
      </c>
      <c r="S25" s="20">
        <v>4.8712595685455815E-2</v>
      </c>
      <c r="T25" s="20">
        <v>1.2122920778122356E-3</v>
      </c>
      <c r="U25" s="20">
        <v>0.36318531381791119</v>
      </c>
      <c r="V25" s="20">
        <v>0.34165477888730389</v>
      </c>
      <c r="W25" s="20">
        <v>4.4530493707647625E-2</v>
      </c>
      <c r="X25" s="42">
        <f t="shared" si="1"/>
        <v>0.88173623958376113</v>
      </c>
    </row>
    <row r="26" spans="1:24" x14ac:dyDescent="0.25">
      <c r="A26" s="15" t="s">
        <v>96</v>
      </c>
      <c r="B26" s="42">
        <v>54.08</v>
      </c>
      <c r="C26" s="15">
        <v>0.20499999999999999</v>
      </c>
      <c r="D26" s="15">
        <v>2.5499999999999998</v>
      </c>
      <c r="E26" s="15">
        <v>1.29</v>
      </c>
      <c r="F26" s="15">
        <v>2.76</v>
      </c>
      <c r="G26" s="15">
        <v>0.04</v>
      </c>
      <c r="H26" s="15">
        <v>15.62</v>
      </c>
      <c r="I26" s="15">
        <v>19.760000000000002</v>
      </c>
      <c r="J26" s="15">
        <v>2.3199999999999998</v>
      </c>
      <c r="K26" s="15">
        <v>98.624999999999986</v>
      </c>
      <c r="L26" s="41">
        <f t="shared" si="0"/>
        <v>133.46037211292332</v>
      </c>
      <c r="M26" s="19">
        <v>813.86499583263878</v>
      </c>
      <c r="N26" s="15">
        <v>4.1829069773987939</v>
      </c>
      <c r="O26" s="55">
        <v>0.89998335829588938</v>
      </c>
      <c r="P26" s="20">
        <v>2.5663495242864297E-3</v>
      </c>
      <c r="Q26" s="20">
        <v>2.5009807767752058E-2</v>
      </c>
      <c r="R26" s="20">
        <v>8.486842105263159E-3</v>
      </c>
      <c r="S26" s="20">
        <v>3.8413361169102295E-2</v>
      </c>
      <c r="T26" s="20">
        <v>5.6385678037778404E-4</v>
      </c>
      <c r="U26" s="20">
        <v>0.38749689903249812</v>
      </c>
      <c r="V26" s="20">
        <v>0.35235378031383741</v>
      </c>
      <c r="W26" s="20">
        <v>3.743142949338496E-2</v>
      </c>
      <c r="X26" s="42">
        <f t="shared" si="1"/>
        <v>0.90980879129110515</v>
      </c>
    </row>
    <row r="27" spans="1:24" x14ac:dyDescent="0.25">
      <c r="A27" s="15" t="s">
        <v>97</v>
      </c>
      <c r="B27" s="42">
        <v>54.1</v>
      </c>
      <c r="C27" s="15">
        <v>0.185</v>
      </c>
      <c r="D27" s="15">
        <v>2.48</v>
      </c>
      <c r="E27" s="15">
        <v>1.19</v>
      </c>
      <c r="F27" s="15">
        <v>2.78</v>
      </c>
      <c r="G27" s="15">
        <v>3.1E-2</v>
      </c>
      <c r="H27" s="15">
        <v>16.43</v>
      </c>
      <c r="I27" s="15">
        <v>18.95</v>
      </c>
      <c r="J27" s="15">
        <v>2.21</v>
      </c>
      <c r="K27" s="15">
        <v>98.355999999999995</v>
      </c>
      <c r="L27" s="41">
        <f t="shared" si="0"/>
        <v>155.82717291718376</v>
      </c>
      <c r="M27" s="19">
        <v>987.33563835980533</v>
      </c>
      <c r="N27" s="15">
        <v>4.9186570038547286</v>
      </c>
      <c r="O27" s="55">
        <v>0.90031619237809946</v>
      </c>
      <c r="P27" s="20">
        <v>2.3159739609414122E-3</v>
      </c>
      <c r="Q27" s="20">
        <v>2.4323264025107885E-2</v>
      </c>
      <c r="R27" s="20">
        <v>7.8289473684210516E-3</v>
      </c>
      <c r="S27" s="20">
        <v>3.8691718858733473E-2</v>
      </c>
      <c r="T27" s="20">
        <v>4.3698900479278264E-4</v>
      </c>
      <c r="U27" s="20">
        <v>0.40759116844455467</v>
      </c>
      <c r="V27" s="20">
        <v>0.33791012838801709</v>
      </c>
      <c r="W27" s="20">
        <v>3.5656663439819297E-2</v>
      </c>
      <c r="X27" s="42">
        <f t="shared" si="1"/>
        <v>0.91330225747051985</v>
      </c>
    </row>
    <row r="28" spans="1:24" x14ac:dyDescent="0.25">
      <c r="A28" s="15" t="s">
        <v>98</v>
      </c>
      <c r="B28" s="42">
        <v>54.15</v>
      </c>
      <c r="C28" s="15">
        <v>0.13500000000000001</v>
      </c>
      <c r="D28" s="15">
        <v>2.61</v>
      </c>
      <c r="E28" s="15">
        <v>1.1200000000000001</v>
      </c>
      <c r="F28" s="15">
        <v>2.73</v>
      </c>
      <c r="G28" s="15">
        <v>4.2000000000000003E-2</v>
      </c>
      <c r="H28" s="15">
        <v>15.71</v>
      </c>
      <c r="I28" s="15">
        <v>20.41</v>
      </c>
      <c r="J28" s="15">
        <v>2.19</v>
      </c>
      <c r="K28" s="15">
        <v>99.09699999999998</v>
      </c>
      <c r="L28" s="41">
        <f t="shared" si="0"/>
        <v>113.10150755884098</v>
      </c>
      <c r="M28" s="19">
        <v>738.30449337669359</v>
      </c>
      <c r="N28" s="15">
        <v>3.5132074854881905</v>
      </c>
      <c r="O28" s="55">
        <v>0.90114827758362448</v>
      </c>
      <c r="P28" s="20">
        <v>1.6900350525788684E-3</v>
      </c>
      <c r="Q28" s="20">
        <v>2.5598273832875638E-2</v>
      </c>
      <c r="R28" s="20">
        <v>7.3684210526315796E-3</v>
      </c>
      <c r="S28" s="20">
        <v>3.7995824634655534E-2</v>
      </c>
      <c r="T28" s="20">
        <v>5.9204961939667326E-4</v>
      </c>
      <c r="U28" s="20">
        <v>0.38972959563383774</v>
      </c>
      <c r="V28" s="20">
        <v>0.36394436519258205</v>
      </c>
      <c r="W28" s="20">
        <v>3.5333978702807356E-2</v>
      </c>
      <c r="X28" s="42">
        <f t="shared" si="1"/>
        <v>0.91116771920919581</v>
      </c>
    </row>
    <row r="29" spans="1:24" x14ac:dyDescent="0.25">
      <c r="A29" s="15" t="s">
        <v>99</v>
      </c>
      <c r="B29" s="42">
        <v>54.18</v>
      </c>
      <c r="C29" s="15">
        <v>0.129</v>
      </c>
      <c r="D29" s="15">
        <v>2.4300000000000002</v>
      </c>
      <c r="E29" s="15">
        <v>1.47</v>
      </c>
      <c r="F29" s="15">
        <v>2.48</v>
      </c>
      <c r="G29" s="15">
        <v>7.0000000000000001E-3</v>
      </c>
      <c r="H29" s="15">
        <v>15.82</v>
      </c>
      <c r="I29" s="15">
        <v>20.27</v>
      </c>
      <c r="J29" s="15">
        <v>2.31</v>
      </c>
      <c r="K29" s="15">
        <v>99.095999999999989</v>
      </c>
      <c r="L29" s="41">
        <f t="shared" si="0"/>
        <v>123.9759595887395</v>
      </c>
      <c r="M29" s="19">
        <v>726.39181823210652</v>
      </c>
      <c r="N29" s="15">
        <v>3.8709197233137997</v>
      </c>
      <c r="O29" s="55">
        <v>0.90164752870693954</v>
      </c>
      <c r="P29" s="20">
        <v>1.6149223835753633E-3</v>
      </c>
      <c r="Q29" s="20">
        <v>2.3832875637504906E-2</v>
      </c>
      <c r="R29" s="20">
        <v>9.6710526315789466E-3</v>
      </c>
      <c r="S29" s="20">
        <v>3.4516353514265831E-2</v>
      </c>
      <c r="T29" s="20">
        <v>9.8674936566112219E-5</v>
      </c>
      <c r="U29" s="20">
        <v>0.39245844703547506</v>
      </c>
      <c r="V29" s="20">
        <v>0.36144793152639088</v>
      </c>
      <c r="W29" s="20">
        <v>3.7270087124878996E-2</v>
      </c>
      <c r="X29" s="42">
        <f t="shared" si="1"/>
        <v>0.91916067770316845</v>
      </c>
    </row>
    <row r="30" spans="1:24" x14ac:dyDescent="0.25">
      <c r="A30" s="15" t="s">
        <v>100</v>
      </c>
      <c r="B30" s="42">
        <v>54.28</v>
      </c>
      <c r="C30" s="15">
        <v>0.122</v>
      </c>
      <c r="D30" s="15">
        <v>2.36</v>
      </c>
      <c r="E30" s="15">
        <v>1.89</v>
      </c>
      <c r="F30" s="15">
        <v>2.34</v>
      </c>
      <c r="G30" s="15">
        <v>5.3999999999999999E-2</v>
      </c>
      <c r="H30" s="15">
        <v>15.65</v>
      </c>
      <c r="I30" s="15">
        <v>20.37</v>
      </c>
      <c r="J30" s="15">
        <v>2.2000000000000002</v>
      </c>
      <c r="K30" s="15">
        <v>99.26600000000002</v>
      </c>
      <c r="L30" s="41">
        <f t="shared" si="0"/>
        <v>114.02809654549608</v>
      </c>
      <c r="M30" s="19">
        <v>754.41763431761899</v>
      </c>
      <c r="N30" s="15">
        <v>3.5436873863650029</v>
      </c>
      <c r="O30" s="55">
        <v>0.9033116991179897</v>
      </c>
      <c r="P30" s="20">
        <v>1.527290936404607E-3</v>
      </c>
      <c r="Q30" s="20">
        <v>2.314633189486073E-2</v>
      </c>
      <c r="R30" s="20">
        <v>1.2434210526315789E-2</v>
      </c>
      <c r="S30" s="20">
        <v>3.2567849686847603E-2</v>
      </c>
      <c r="T30" s="20">
        <v>7.6120665351000843E-4</v>
      </c>
      <c r="U30" s="20">
        <v>0.38824113123294468</v>
      </c>
      <c r="V30" s="20">
        <v>0.36323109843081314</v>
      </c>
      <c r="W30" s="20">
        <v>3.5495321071313334E-2</v>
      </c>
      <c r="X30" s="42">
        <f t="shared" si="1"/>
        <v>0.9226065717141736</v>
      </c>
    </row>
    <row r="31" spans="1:24" x14ac:dyDescent="0.25">
      <c r="A31" s="15" t="s">
        <v>101</v>
      </c>
      <c r="B31" s="42">
        <v>54.34</v>
      </c>
      <c r="C31" s="15">
        <v>0.13200000000000001</v>
      </c>
      <c r="D31" s="15">
        <v>1.75</v>
      </c>
      <c r="E31" s="15">
        <v>1.3</v>
      </c>
      <c r="F31" s="15">
        <v>2.44</v>
      </c>
      <c r="G31" s="15">
        <v>5.7000000000000002E-2</v>
      </c>
      <c r="H31" s="15">
        <v>16.420000000000002</v>
      </c>
      <c r="I31" s="15">
        <v>21.49</v>
      </c>
      <c r="J31" s="15">
        <v>1.57</v>
      </c>
      <c r="K31" s="15">
        <v>99.498999999999981</v>
      </c>
      <c r="L31" s="41">
        <f t="shared" si="0"/>
        <v>123.02365243608865</v>
      </c>
      <c r="M31" s="19">
        <v>783.23618350359322</v>
      </c>
      <c r="N31" s="15">
        <v>3.8395938301344956</v>
      </c>
      <c r="O31" s="55">
        <v>0.9043102013646197</v>
      </c>
      <c r="P31" s="20">
        <v>1.6524787180771158E-3</v>
      </c>
      <c r="Q31" s="20">
        <v>1.7163593566104356E-2</v>
      </c>
      <c r="R31" s="20">
        <v>8.552631578947369E-3</v>
      </c>
      <c r="S31" s="20">
        <v>3.3959638135003481E-2</v>
      </c>
      <c r="T31" s="20">
        <v>8.034959120383423E-4</v>
      </c>
      <c r="U31" s="20">
        <v>0.40734309104440586</v>
      </c>
      <c r="V31" s="20">
        <v>0.38320256776034234</v>
      </c>
      <c r="W31" s="20">
        <v>2.533075185543724E-2</v>
      </c>
      <c r="X31" s="42">
        <f t="shared" si="1"/>
        <v>0.92304684315424357</v>
      </c>
    </row>
    <row r="32" spans="1:24" x14ac:dyDescent="0.25">
      <c r="A32" s="15" t="s">
        <v>102</v>
      </c>
      <c r="B32" s="42">
        <v>54.36</v>
      </c>
      <c r="C32" s="15">
        <v>7.3999999999999996E-2</v>
      </c>
      <c r="D32" s="15">
        <v>2.5099999999999998</v>
      </c>
      <c r="E32" s="15">
        <v>1.39</v>
      </c>
      <c r="F32" s="15">
        <v>2.4900000000000002</v>
      </c>
      <c r="G32" s="15">
        <v>7.9000000000000001E-2</v>
      </c>
      <c r="H32" s="15">
        <v>15.77</v>
      </c>
      <c r="I32" s="15">
        <v>20.82</v>
      </c>
      <c r="J32" s="15">
        <v>2.09</v>
      </c>
      <c r="K32" s="15">
        <v>99.582999999999998</v>
      </c>
      <c r="L32" s="41">
        <f t="shared" si="0"/>
        <v>104.64970623107848</v>
      </c>
      <c r="M32" s="19">
        <v>708.70829763386143</v>
      </c>
      <c r="N32" s="15">
        <v>3.2351877049696873</v>
      </c>
      <c r="O32" s="55">
        <v>0.90464303544682967</v>
      </c>
      <c r="P32" s="20">
        <v>9.2638958437656484E-4</v>
      </c>
      <c r="Q32" s="20">
        <v>2.4617497057669673E-2</v>
      </c>
      <c r="R32" s="20">
        <v>9.1447368421052628E-3</v>
      </c>
      <c r="S32" s="20">
        <v>3.4655532359081427E-2</v>
      </c>
      <c r="T32" s="20">
        <v>1.1136171412461234E-3</v>
      </c>
      <c r="U32" s="20">
        <v>0.39121806003473081</v>
      </c>
      <c r="V32" s="20">
        <v>0.37125534950071326</v>
      </c>
      <c r="W32" s="20">
        <v>3.3720555017747657E-2</v>
      </c>
      <c r="X32" s="42">
        <f t="shared" si="1"/>
        <v>0.91862483850129195</v>
      </c>
    </row>
    <row r="33" spans="1:24" x14ac:dyDescent="0.25">
      <c r="A33" s="15" t="s">
        <v>103</v>
      </c>
      <c r="B33" s="42">
        <v>54.55</v>
      </c>
      <c r="C33" s="15">
        <v>9.2999999999999999E-2</v>
      </c>
      <c r="D33" s="15">
        <v>2.35</v>
      </c>
      <c r="E33" s="15">
        <v>1.3</v>
      </c>
      <c r="F33" s="15">
        <v>2.56</v>
      </c>
      <c r="G33" s="15">
        <v>0.11700000000000001</v>
      </c>
      <c r="H33" s="15">
        <v>15.45</v>
      </c>
      <c r="I33" s="15">
        <v>20.3</v>
      </c>
      <c r="J33" s="15">
        <v>2.12</v>
      </c>
      <c r="K33" s="15">
        <v>98.84</v>
      </c>
      <c r="L33" s="41">
        <f t="shared" si="0"/>
        <v>127.42035925221226</v>
      </c>
      <c r="M33" s="19">
        <v>796.25326396128287</v>
      </c>
      <c r="N33" s="15">
        <v>3.984222343822772</v>
      </c>
      <c r="O33" s="55">
        <v>0.90780495922782478</v>
      </c>
      <c r="P33" s="20">
        <v>1.1642463695543317E-3</v>
      </c>
      <c r="Q33" s="20">
        <v>2.3048254217340136E-2</v>
      </c>
      <c r="R33" s="20">
        <v>8.552631578947369E-3</v>
      </c>
      <c r="S33" s="20">
        <v>3.5629784272790538E-2</v>
      </c>
      <c r="T33" s="20">
        <v>1.6492810826050184E-3</v>
      </c>
      <c r="U33" s="20">
        <v>0.38327958322996769</v>
      </c>
      <c r="V33" s="20">
        <v>0.36198288159771758</v>
      </c>
      <c r="W33" s="20">
        <v>3.4204582123265576E-2</v>
      </c>
      <c r="X33" s="42">
        <f t="shared" si="1"/>
        <v>0.91494631766009404</v>
      </c>
    </row>
    <row r="34" spans="1:24" x14ac:dyDescent="0.25">
      <c r="A34" s="15" t="s">
        <v>104</v>
      </c>
      <c r="B34" s="42">
        <v>54.56</v>
      </c>
      <c r="C34" s="15">
        <v>0.151</v>
      </c>
      <c r="D34" s="15">
        <v>2.2999999999999998</v>
      </c>
      <c r="E34" s="15">
        <v>1.46</v>
      </c>
      <c r="F34" s="15">
        <v>2.34</v>
      </c>
      <c r="G34" s="15">
        <v>5.5E-2</v>
      </c>
      <c r="H34" s="15">
        <v>15.68</v>
      </c>
      <c r="I34" s="15">
        <v>20.7</v>
      </c>
      <c r="J34" s="15">
        <v>2.0299999999999998</v>
      </c>
      <c r="K34" s="15">
        <v>99.27600000000001</v>
      </c>
      <c r="L34" s="41">
        <f t="shared" si="0"/>
        <v>116.11896778740768</v>
      </c>
      <c r="M34" s="19">
        <v>761.64496229406461</v>
      </c>
      <c r="N34" s="15">
        <v>3.6124660456384108</v>
      </c>
      <c r="O34" s="55">
        <v>0.90797137626892988</v>
      </c>
      <c r="P34" s="20">
        <v>1.8903355032548824E-3</v>
      </c>
      <c r="Q34" s="20">
        <v>2.255786582973715E-2</v>
      </c>
      <c r="R34" s="20">
        <v>9.6052631578947365E-3</v>
      </c>
      <c r="S34" s="20">
        <v>3.2567849686847603E-2</v>
      </c>
      <c r="T34" s="20">
        <v>7.7530307301945309E-4</v>
      </c>
      <c r="U34" s="20">
        <v>0.38898536343339118</v>
      </c>
      <c r="V34" s="20">
        <v>0.36911554921540657</v>
      </c>
      <c r="W34" s="20">
        <v>3.275250080671184E-2</v>
      </c>
      <c r="X34" s="42">
        <f t="shared" si="1"/>
        <v>0.92274320614048233</v>
      </c>
    </row>
    <row r="35" spans="1:24" x14ac:dyDescent="0.25">
      <c r="A35" s="15" t="s">
        <v>105</v>
      </c>
      <c r="B35" s="42">
        <v>54.59</v>
      </c>
      <c r="C35" s="15">
        <v>0.2</v>
      </c>
      <c r="D35" s="15">
        <v>2.48</v>
      </c>
      <c r="E35" s="15">
        <v>1.31</v>
      </c>
      <c r="F35" s="15">
        <v>2.62</v>
      </c>
      <c r="G35" s="15">
        <v>5.1999999999999998E-2</v>
      </c>
      <c r="H35" s="15">
        <v>15.48</v>
      </c>
      <c r="I35" s="15">
        <v>20.32</v>
      </c>
      <c r="J35" s="15">
        <v>2.12</v>
      </c>
      <c r="K35" s="15">
        <v>99.171999999999997</v>
      </c>
      <c r="L35" s="41">
        <f t="shared" si="0"/>
        <v>119.7189472335367</v>
      </c>
      <c r="M35" s="19">
        <v>801.24302006038442</v>
      </c>
      <c r="N35" s="15">
        <v>3.7308864221558125</v>
      </c>
      <c r="O35" s="55">
        <v>0.90847062739224493</v>
      </c>
      <c r="P35" s="20">
        <v>2.5037556334501754E-3</v>
      </c>
      <c r="Q35" s="20">
        <v>2.4323264025107885E-2</v>
      </c>
      <c r="R35" s="20">
        <v>8.618421052631579E-3</v>
      </c>
      <c r="S35" s="20">
        <v>3.6464857341684066E-2</v>
      </c>
      <c r="T35" s="20">
        <v>7.3301381449111921E-4</v>
      </c>
      <c r="U35" s="20">
        <v>0.38402381543041431</v>
      </c>
      <c r="V35" s="20">
        <v>0.36233951497860201</v>
      </c>
      <c r="W35" s="20">
        <v>3.4204582123265576E-2</v>
      </c>
      <c r="X35" s="42">
        <f t="shared" si="1"/>
        <v>0.91327981060396424</v>
      </c>
    </row>
    <row r="36" spans="1:24" x14ac:dyDescent="0.25">
      <c r="A36" s="15" t="s">
        <v>106</v>
      </c>
      <c r="B36" s="42">
        <v>54.65</v>
      </c>
      <c r="C36" s="15">
        <v>0.17899999999999999</v>
      </c>
      <c r="D36" s="15">
        <v>3.46</v>
      </c>
      <c r="E36" s="15">
        <v>1.63</v>
      </c>
      <c r="F36" s="15">
        <v>2.62</v>
      </c>
      <c r="G36" s="15">
        <v>0.11700000000000001</v>
      </c>
      <c r="H36" s="15">
        <v>14.47</v>
      </c>
      <c r="I36" s="15">
        <v>19.22</v>
      </c>
      <c r="J36" s="15">
        <v>2.98</v>
      </c>
      <c r="K36" s="15">
        <v>99.326000000000008</v>
      </c>
      <c r="L36" s="41">
        <f t="shared" si="0"/>
        <v>102.07763638238158</v>
      </c>
      <c r="M36" s="19">
        <v>685.97181451605638</v>
      </c>
      <c r="N36" s="15">
        <v>3.1505801441572894</v>
      </c>
      <c r="O36" s="55">
        <v>0.90946912963887494</v>
      </c>
      <c r="P36" s="20">
        <v>2.2408612919379068E-3</v>
      </c>
      <c r="Q36" s="20">
        <v>3.3934876422126323E-2</v>
      </c>
      <c r="R36" s="20">
        <v>1.0723684210526316E-2</v>
      </c>
      <c r="S36" s="20">
        <v>3.6464857341684066E-2</v>
      </c>
      <c r="T36" s="20">
        <v>1.6492810826050184E-3</v>
      </c>
      <c r="U36" s="20">
        <v>0.35896799801538082</v>
      </c>
      <c r="V36" s="20">
        <v>0.34272467902995718</v>
      </c>
      <c r="W36" s="20">
        <v>4.8080025814778965E-2</v>
      </c>
      <c r="X36" s="42">
        <f t="shared" si="1"/>
        <v>0.90778495805879023</v>
      </c>
    </row>
    <row r="37" spans="1:24" x14ac:dyDescent="0.25">
      <c r="A37" s="15" t="s">
        <v>107</v>
      </c>
      <c r="B37" s="42">
        <v>54.67</v>
      </c>
      <c r="C37" s="15">
        <v>0.121</v>
      </c>
      <c r="D37" s="15">
        <v>2.2599999999999998</v>
      </c>
      <c r="E37" s="15">
        <v>1.37</v>
      </c>
      <c r="F37" s="15">
        <v>2.02</v>
      </c>
      <c r="G37" s="15">
        <v>9.5000000000000001E-2</v>
      </c>
      <c r="H37" s="15">
        <v>15.62</v>
      </c>
      <c r="I37" s="15">
        <v>20.67</v>
      </c>
      <c r="J37" s="15">
        <v>1.84</v>
      </c>
      <c r="K37" s="15">
        <v>98.666000000000011</v>
      </c>
      <c r="L37" s="41">
        <f t="shared" si="0"/>
        <v>116.97481061159326</v>
      </c>
      <c r="M37" s="19">
        <v>828.80411692490657</v>
      </c>
      <c r="N37" s="15">
        <v>3.6406187701181993</v>
      </c>
      <c r="O37" s="55">
        <v>0.90980196372108502</v>
      </c>
      <c r="P37" s="20">
        <v>1.5147721582373561E-3</v>
      </c>
      <c r="Q37" s="20">
        <v>2.2165555119654765E-2</v>
      </c>
      <c r="R37" s="20">
        <v>9.0131578947368427E-3</v>
      </c>
      <c r="S37" s="20">
        <v>2.8114126652748785E-2</v>
      </c>
      <c r="T37" s="20">
        <v>1.3391598533972371E-3</v>
      </c>
      <c r="U37" s="20">
        <v>0.38749689903249812</v>
      </c>
      <c r="V37" s="20">
        <v>0.36858059914407992</v>
      </c>
      <c r="W37" s="20">
        <v>2.9686995805098423E-2</v>
      </c>
      <c r="X37" s="42">
        <f t="shared" si="1"/>
        <v>0.93235471410703064</v>
      </c>
    </row>
    <row r="38" spans="1:24" x14ac:dyDescent="0.25">
      <c r="A38" s="15" t="s">
        <v>108</v>
      </c>
      <c r="B38" s="42">
        <v>54.68</v>
      </c>
      <c r="C38" s="15">
        <v>0.16900000000000001</v>
      </c>
      <c r="D38" s="15">
        <v>2.37</v>
      </c>
      <c r="E38" s="15">
        <v>1.56</v>
      </c>
      <c r="F38" s="15">
        <v>2.72</v>
      </c>
      <c r="G38" s="15">
        <v>6.7000000000000004E-2</v>
      </c>
      <c r="H38" s="15">
        <v>15.49</v>
      </c>
      <c r="I38" s="15">
        <v>20</v>
      </c>
      <c r="J38" s="15">
        <v>2.14</v>
      </c>
      <c r="K38" s="15">
        <v>99.195999999999998</v>
      </c>
      <c r="L38" s="41">
        <f t="shared" si="0"/>
        <v>128.36289987664449</v>
      </c>
      <c r="M38" s="19">
        <v>858.4173916240477</v>
      </c>
      <c r="N38" s="15">
        <v>4.0152269696264637</v>
      </c>
      <c r="O38" s="55">
        <v>0.90996838076219</v>
      </c>
      <c r="P38" s="20">
        <v>2.1156735102653983E-3</v>
      </c>
      <c r="Q38" s="20">
        <v>2.3244409572381327E-2</v>
      </c>
      <c r="R38" s="20">
        <v>1.0263157894736842E-2</v>
      </c>
      <c r="S38" s="20">
        <v>3.7856645789839952E-2</v>
      </c>
      <c r="T38" s="20">
        <v>9.4446010713278837E-4</v>
      </c>
      <c r="U38" s="20">
        <v>0.38427189283056312</v>
      </c>
      <c r="V38" s="20">
        <v>0.35663338088445079</v>
      </c>
      <c r="W38" s="20">
        <v>3.452726686027751E-2</v>
      </c>
      <c r="X38" s="42">
        <f t="shared" si="1"/>
        <v>0.91031962464901639</v>
      </c>
    </row>
    <row r="39" spans="1:24" x14ac:dyDescent="0.25">
      <c r="X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Дюкенское поле </vt:lpstr>
      <vt:lpstr>Куранахское поле</vt:lpstr>
      <vt:lpstr>Чомурдахское поле</vt:lpstr>
      <vt:lpstr>Лучаканское поле</vt:lpstr>
      <vt:lpstr>Ары-Мастахское поле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Dymshits</dc:creator>
  <cp:lastModifiedBy>Ксения</cp:lastModifiedBy>
  <dcterms:created xsi:type="dcterms:W3CDTF">2015-06-05T18:17:20Z</dcterms:created>
  <dcterms:modified xsi:type="dcterms:W3CDTF">2024-10-08T04:40:32Z</dcterms:modified>
</cp:coreProperties>
</file>